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tabRatio="854" firstSheet="12" activeTab="15"/>
  </bookViews>
  <sheets>
    <sheet name="Capa Rascunho" sheetId="1" r:id="rId1"/>
    <sheet name="Capa" sheetId="2" r:id="rId2"/>
    <sheet name="Inflação-ok" sheetId="3" r:id="rId3"/>
    <sheet name="Pib-ok" sheetId="4" r:id="rId4"/>
    <sheet name="Anexo I - TABELA 2" sheetId="5" r:id="rId5"/>
    <sheet name="Anexo I -TABELA 3" sheetId="6" r:id="rId6"/>
    <sheet name="Anexo I - TABELA 4" sheetId="7" r:id="rId7"/>
    <sheet name="Anexo I - TABELA 5" sheetId="8" r:id="rId8"/>
    <sheet name="Anexo I - TABELA 6" sheetId="9" r:id="rId9"/>
    <sheet name="Anexo 1 - TABELA 7-ok" sheetId="10" r:id="rId10"/>
    <sheet name="Anexo I - TABELA 8-ok" sheetId="11" r:id="rId11"/>
    <sheet name="Anexo I - TABELA 9-ok" sheetId="12" r:id="rId12"/>
    <sheet name="Anexo I - TABELA 10-ok" sheetId="13" r:id="rId13"/>
    <sheet name="Anexo II - TABELA 1-ok" sheetId="14" r:id="rId14"/>
    <sheet name="Met. Calc. - Rec. Desp." sheetId="15" r:id="rId15"/>
    <sheet name="Met.Calc. - R.Primário" sheetId="16" r:id="rId16"/>
    <sheet name="Met.Calc. - M.Dív. e R.Nom." sheetId="17" r:id="rId17"/>
    <sheet name="Plan1" sheetId="18" r:id="rId18"/>
    <sheet name="Plan2" sheetId="19" r:id="rId19"/>
  </sheets>
  <definedNames>
    <definedName name="_xlnm.Print_Area" localSheetId="9">'Anexo 1 - TABELA 7-ok'!$A$1:$F$47</definedName>
    <definedName name="_xlnm.Print_Area" localSheetId="12">'Anexo I - TABELA 10-ok'!$A$1:$C$21</definedName>
    <definedName name="_xlnm.Print_Area" localSheetId="4">'Anexo I - TABELA 2'!$A$1:$L$33</definedName>
    <definedName name="_xlnm.Print_Area" localSheetId="6">'Anexo I - TABELA 4'!$A$1:$N$47</definedName>
    <definedName name="_xlnm.Print_Area" localSheetId="7">'Anexo I - TABELA 5'!$A$1:$I$26</definedName>
    <definedName name="_xlnm.Print_Area" localSheetId="8">'Anexo I - TABELA 6'!$A$1:$F$36</definedName>
    <definedName name="_xlnm.Print_Area" localSheetId="10">'Anexo I - TABELA 8-ok'!$A$1:$H$38</definedName>
    <definedName name="_xlnm.Print_Area" localSheetId="11">'Anexo I - TABELA 9-ok'!$A$1:$H$28</definedName>
    <definedName name="_xlnm.Print_Area" localSheetId="5">'Anexo I -TABELA 3'!$A$1:$H$23</definedName>
    <definedName name="_xlnm.Print_Area" localSheetId="13">'Anexo II - TABELA 1-ok'!$A$1:$E$33</definedName>
    <definedName name="_xlnm.Print_Area" localSheetId="0">'Capa Rascunho'!$A$1:$J$10</definedName>
    <definedName name="_xlnm.Print_Area" localSheetId="2">'Inflação-ok'!$A$1:$E$22</definedName>
    <definedName name="_xlnm.Print_Area" localSheetId="14">'Met. Calc. - Rec. Desp.'!$A$1:$F$66</definedName>
    <definedName name="_xlnm.Print_Area" localSheetId="16">'Met.Calc. - M.Dív. e R.Nom.'!$A$1:$G$39</definedName>
    <definedName name="_xlnm.Print_Area" localSheetId="15">'Met.Calc. - R.Primário'!$A$1:$H$42</definedName>
    <definedName name="Z_E7A3C534_91DF_4DC6_89D3_625B98D6A979_.wvu.Cols" localSheetId="9" hidden="1">'Anexo 1 - TABELA 7-ok'!$C:$C,'Anexo 1 - TABELA 7-ok'!$G:$G</definedName>
    <definedName name="Z_E7A3C534_91DF_4DC6_89D3_625B98D6A979_.wvu.Cols" localSheetId="12" hidden="1">'Anexo I - TABELA 10-ok'!$C:$C,'Anexo I - TABELA 10-ok'!$F:$F</definedName>
    <definedName name="Z_E7A3C534_91DF_4DC6_89D3_625B98D6A979_.wvu.Cols" localSheetId="4" hidden="1">'Anexo I - TABELA 2'!$C:$C,'Anexo I - TABELA 2'!$G:$G</definedName>
    <definedName name="Z_E7A3C534_91DF_4DC6_89D3_625B98D6A979_.wvu.Cols" localSheetId="6" hidden="1">'Anexo I - TABELA 4'!$C:$C,'Anexo I - TABELA 4'!$G:$G</definedName>
    <definedName name="Z_E7A3C534_91DF_4DC6_89D3_625B98D6A979_.wvu.Cols" localSheetId="7" hidden="1">'Anexo I - TABELA 5'!$C:$C,'Anexo I - TABELA 5'!$G:$G</definedName>
    <definedName name="Z_E7A3C534_91DF_4DC6_89D3_625B98D6A979_.wvu.Cols" localSheetId="8" hidden="1">'Anexo I - TABELA 6'!$C:$C,'Anexo I - TABELA 6'!$G:$G</definedName>
    <definedName name="Z_E7A3C534_91DF_4DC6_89D3_625B98D6A979_.wvu.Cols" localSheetId="10" hidden="1">'Anexo I - TABELA 8-ok'!$C:$C,'Anexo I - TABELA 8-ok'!$G:$G</definedName>
    <definedName name="Z_E7A3C534_91DF_4DC6_89D3_625B98D6A979_.wvu.Cols" localSheetId="11" hidden="1">'Anexo I - TABELA 9-ok'!$C:$C,'Anexo I - TABELA 9-ok'!$F:$F</definedName>
    <definedName name="Z_E7A3C534_91DF_4DC6_89D3_625B98D6A979_.wvu.Cols" localSheetId="5" hidden="1">'Anexo I -TABELA 3'!#REF!,'Anexo I -TABELA 3'!$F:$F</definedName>
  </definedNames>
  <calcPr fullCalcOnLoad="1" fullPrecision="0"/>
</workbook>
</file>

<file path=xl/comments6.xml><?xml version="1.0" encoding="utf-8"?>
<comments xmlns="http://schemas.openxmlformats.org/spreadsheetml/2006/main">
  <authors>
    <author>UNITAU</author>
  </authors>
  <commentList>
    <comment ref="C10" authorId="0">
      <text>
        <r>
          <rPr>
            <b/>
            <sz val="9"/>
            <rFont val="Tahoma"/>
            <family val="0"/>
          </rPr>
          <t>UNITAU:</t>
        </r>
        <r>
          <rPr>
            <sz val="9"/>
            <rFont val="Tahoma"/>
            <family val="0"/>
          </rPr>
          <t xml:space="preserve">
ldo ou loa</t>
        </r>
      </text>
    </comment>
  </commentList>
</comments>
</file>

<file path=xl/sharedStrings.xml><?xml version="1.0" encoding="utf-8"?>
<sst xmlns="http://schemas.openxmlformats.org/spreadsheetml/2006/main" count="581" uniqueCount="294">
  <si>
    <t>Patrimônio</t>
  </si>
  <si>
    <t>RECEITAS CORRENTES  (I)</t>
  </si>
  <si>
    <t>RECEITAS FISCAIS CORRENTES  (III) = (I-II)</t>
  </si>
  <si>
    <t>RECEITAS DE CAPITAL  (IV)</t>
  </si>
  <si>
    <t xml:space="preserve">  </t>
  </si>
  <si>
    <t>FONTE: Orçamento.</t>
  </si>
  <si>
    <t>META FISCAL  -  RESULTADO PRIMÁRIO</t>
  </si>
  <si>
    <t>META FISCAL  -   MONTANTE DA DÍVIDA PÚBLICA</t>
  </si>
  <si>
    <t>(LRF, art. 4º, § 2º, inciso I )</t>
  </si>
  <si>
    <t>/BENEFICIÁRIOS</t>
  </si>
  <si>
    <t xml:space="preserve">                                                      (LRF, art. 4º, § 3º)</t>
  </si>
  <si>
    <t>RISCOS FISCAIS</t>
  </si>
  <si>
    <t>PROVIDÊNCIAS</t>
  </si>
  <si>
    <t xml:space="preserve">Descrição </t>
  </si>
  <si>
    <t>I  N  F  L  A  Ç  Ã  O</t>
  </si>
  <si>
    <t>valores constantes</t>
  </si>
  <si>
    <t>ano</t>
  </si>
  <si>
    <t xml:space="preserve">  x  (vezes)</t>
  </si>
  <si>
    <t>:  (dividido)</t>
  </si>
  <si>
    <r>
      <t xml:space="preserve">(LRF, art. 4º, </t>
    </r>
    <r>
      <rPr>
        <sz val="12"/>
        <rFont val="Arial"/>
        <family val="0"/>
      </rPr>
      <t>§ 2º, inciso III)</t>
    </r>
  </si>
  <si>
    <r>
      <t xml:space="preserve">(LRF, art. 4º, </t>
    </r>
    <r>
      <rPr>
        <sz val="12"/>
        <rFont val="Arial"/>
        <family val="0"/>
      </rPr>
      <t>§ 2º, inciso II)</t>
    </r>
  </si>
  <si>
    <r>
      <t xml:space="preserve">(LRF, art. 4º, </t>
    </r>
    <r>
      <rPr>
        <sz val="12"/>
        <rFont val="Arial"/>
        <family val="0"/>
      </rPr>
      <t>§ 2º, inciso IV, alínea a)</t>
    </r>
  </si>
  <si>
    <r>
      <t xml:space="preserve">(LRF, art. 4º, </t>
    </r>
    <r>
      <rPr>
        <sz val="12"/>
        <rFont val="Arial"/>
        <family val="0"/>
      </rPr>
      <t>§ 2º, inciso V)</t>
    </r>
  </si>
  <si>
    <r>
      <t xml:space="preserve">(LRF, art. 4º, </t>
    </r>
    <r>
      <rPr>
        <sz val="12"/>
        <rFont val="Arial"/>
        <family val="0"/>
      </rPr>
      <t>§ 3º)</t>
    </r>
  </si>
  <si>
    <t>(LRF, art. 4º, § 2º, inciso II)</t>
  </si>
  <si>
    <t>ESPECIFICAÇÃO</t>
  </si>
  <si>
    <t>Resultado Nominal</t>
  </si>
  <si>
    <t>Valor</t>
  </si>
  <si>
    <t>TOTAL</t>
  </si>
  <si>
    <t>LEI DE DIRETRIZES ORÇAMENTÁRIAS</t>
  </si>
  <si>
    <t xml:space="preserve">Valor </t>
  </si>
  <si>
    <t>Corrente</t>
  </si>
  <si>
    <t>(a)</t>
  </si>
  <si>
    <t>Constante</t>
  </si>
  <si>
    <t>% PIB</t>
  </si>
  <si>
    <t>(a/PIB)</t>
  </si>
  <si>
    <t>x 100</t>
  </si>
  <si>
    <t>Receita Total</t>
  </si>
  <si>
    <t>Despesa Total</t>
  </si>
  <si>
    <t>Receita Não-Financeira (I)</t>
  </si>
  <si>
    <t>Resultado Primário (I - II)</t>
  </si>
  <si>
    <t>Dívida Pública Consolidada</t>
  </si>
  <si>
    <t>Dívida Consolidada Líquida</t>
  </si>
  <si>
    <t>(b)</t>
  </si>
  <si>
    <t>(b/PIB)</t>
  </si>
  <si>
    <t>(c)</t>
  </si>
  <si>
    <t>(c/PIB)</t>
  </si>
  <si>
    <t>R$ milhares</t>
  </si>
  <si>
    <t>FONTE:</t>
  </si>
  <si>
    <t xml:space="preserve"> </t>
  </si>
  <si>
    <t>Metas Previstas em</t>
  </si>
  <si>
    <t>Variação</t>
  </si>
  <si>
    <t>(c) = (b-a)</t>
  </si>
  <si>
    <t>%</t>
  </si>
  <si>
    <t>(c/a) x 100</t>
  </si>
  <si>
    <t>Metas Realizadas em</t>
  </si>
  <si>
    <t>VALORES A PREÇOS CORRENTES</t>
  </si>
  <si>
    <t>VALORES A PREÇOS CONSTANTES</t>
  </si>
  <si>
    <t>PATRIMÔNIO LÍQUIDO</t>
  </si>
  <si>
    <t>Patrimônio/Capital</t>
  </si>
  <si>
    <t>Reservas</t>
  </si>
  <si>
    <t>Resultado Acumulado</t>
  </si>
  <si>
    <t>REGIME PREVIDENCIÁRIO</t>
  </si>
  <si>
    <t xml:space="preserve">RECEITAS </t>
  </si>
  <si>
    <t xml:space="preserve"> REALIZADAS</t>
  </si>
  <si>
    <t>RECEITA DE CAPITAL</t>
  </si>
  <si>
    <t xml:space="preserve">    Alienação de Bens Móveis</t>
  </si>
  <si>
    <t xml:space="preserve">    Alienação de Bens Imóveis</t>
  </si>
  <si>
    <t>DESPESAS</t>
  </si>
  <si>
    <t>LIQUIDADAS</t>
  </si>
  <si>
    <t>APLICAÇÃO DOS RECURSOS DA ALIENAÇÃO DE ATIVOS</t>
  </si>
  <si>
    <t>(d)</t>
  </si>
  <si>
    <t>(e)</t>
  </si>
  <si>
    <t xml:space="preserve">(c) = (a-b) + (f) </t>
  </si>
  <si>
    <t>(f) = (d-e) + (g)</t>
  </si>
  <si>
    <t>RECEITAS PREVIDENCIÁRIAS</t>
  </si>
  <si>
    <t>RECEITAS CORRENTES</t>
  </si>
  <si>
    <t xml:space="preserve">  Receita de Contribuições</t>
  </si>
  <si>
    <t xml:space="preserve">  Receita Patrimonial</t>
  </si>
  <si>
    <t xml:space="preserve">      Pessoal Civil</t>
  </si>
  <si>
    <t xml:space="preserve">      Pessoal Militar</t>
  </si>
  <si>
    <t xml:space="preserve">      Compensação Previdenciária entre RGPS e RPPS</t>
  </si>
  <si>
    <t xml:space="preserve">  Outras Receitas Correntes</t>
  </si>
  <si>
    <t>RECEITAS DE CAPITAL</t>
  </si>
  <si>
    <t xml:space="preserve">  Alienação de Bens</t>
  </si>
  <si>
    <t xml:space="preserve">  Outras Receitas de Capital</t>
  </si>
  <si>
    <t>REPASSES PREVIDENCIÁRIOS RECEBIDOS PELO RPPS</t>
  </si>
  <si>
    <t xml:space="preserve">  Contribuição Patronal do Exercício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</si>
  <si>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</si>
  <si>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</si>
  <si>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</si>
  <si>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</si>
  <si>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Despesas Correntes</t>
  </si>
  <si>
    <t xml:space="preserve">  Despesas de Capital</t>
  </si>
  <si>
    <t>PREVIDÊNCIA SOCIAL</t>
  </si>
  <si>
    <t xml:space="preserve">  Pessoal Civil</t>
  </si>
  <si>
    <t xml:space="preserve">  Pessoal Militar</t>
  </si>
  <si>
    <t xml:space="preserve">  Outras Despesas Correntes</t>
  </si>
  <si>
    <t xml:space="preserve">      Compensação Previd. de aposent. RPPS e RGPS</t>
  </si>
  <si>
    <t xml:space="preserve">      Compensação Previd. de Pensões entre RPPS e RGPS</t>
  </si>
  <si>
    <t>TOTAL DAS DESPESAS PREVIDENCIÁRIAS (II)</t>
  </si>
  <si>
    <t>RESULTADO PREVIDENCIÁRIO (I-II)</t>
  </si>
  <si>
    <t>DISPONIBILIDADES FINANCEIRAS DO RPPS</t>
  </si>
  <si>
    <t>Fonte:</t>
  </si>
  <si>
    <t>EXERCÍCIO</t>
  </si>
  <si>
    <t>REPASSE</t>
  </si>
  <si>
    <t>PATRONAL</t>
  </si>
  <si>
    <t>PREVID.</t>
  </si>
  <si>
    <t>RESULTADO</t>
  </si>
  <si>
    <t>RECEBIDO</t>
  </si>
  <si>
    <t>P/ COBERTURA</t>
  </si>
  <si>
    <t>DE DÉFICIT</t>
  </si>
  <si>
    <t>RPPS</t>
  </si>
  <si>
    <t>(d) = (a+b-c)</t>
  </si>
  <si>
    <t>COMPENSAÇÃO</t>
  </si>
  <si>
    <t>EVENTO</t>
  </si>
  <si>
    <t>Aumento Permanente da Receita</t>
  </si>
  <si>
    <t>(-) Transferências Constitucionais</t>
  </si>
  <si>
    <t>(-) Transferências ao FUNDEF</t>
  </si>
  <si>
    <t>Saldo Final do Aumento Permanente da Receita (I)</t>
  </si>
  <si>
    <t>Margem Bruta (III) = (I + II)</t>
  </si>
  <si>
    <t>Saldo Utilizado da Margem Bruta (IV)</t>
  </si>
  <si>
    <t xml:space="preserve">    Impacto de Novas DOCC</t>
  </si>
  <si>
    <t>Margem Líquida de Expansão de DOCC (III - IV)</t>
  </si>
  <si>
    <t>SETORES/PROGRAMAS/</t>
  </si>
  <si>
    <t xml:space="preserve">RENÚNCIA DE RECEITA PREVISTA </t>
  </si>
  <si>
    <t>Tributo/Contribuição</t>
  </si>
  <si>
    <t>Despesa Não-Financeira (II)</t>
  </si>
  <si>
    <t>ALIENAÇÃO DE ATIVOS</t>
  </si>
  <si>
    <t>DESPESAS DE CAPITAL</t>
  </si>
  <si>
    <t xml:space="preserve">    Investimentos</t>
  </si>
  <si>
    <t xml:space="preserve">    Inversões Financeiras</t>
  </si>
  <si>
    <t xml:space="preserve">    Amortização da Dívida</t>
  </si>
  <si>
    <t>DESPESAS CORRENTES DOS REGIMES DE PREVID.</t>
  </si>
  <si>
    <t xml:space="preserve">    Regime Geral de Previdência Social</t>
  </si>
  <si>
    <t xml:space="preserve">    Regime Próprio dos Servidores Públicos</t>
  </si>
  <si>
    <t>SALDO FINANCEIRO</t>
  </si>
  <si>
    <t xml:space="preserve">      Outras Contribuições Previdenciárias</t>
  </si>
  <si>
    <t xml:space="preserve">  Contribuição Patronal de Exercícios Anteriores</t>
  </si>
  <si>
    <t>CONTRIB.</t>
  </si>
  <si>
    <t>RECEITAS</t>
  </si>
  <si>
    <t>Redução Permanente de Despesa (II)</t>
  </si>
  <si>
    <t>=</t>
  </si>
  <si>
    <t>Metodologia de Cálculo dos Valores Constantes</t>
  </si>
  <si>
    <t>Índices  de  Inflação   -   IPCA/IBGE</t>
  </si>
  <si>
    <t>TOTAL  DAS  RECEITAS</t>
  </si>
  <si>
    <t xml:space="preserve">  Receita de Serviços</t>
  </si>
  <si>
    <t xml:space="preserve">  Transferências Correntes</t>
  </si>
  <si>
    <t xml:space="preserve">  Transferências de Capital</t>
  </si>
  <si>
    <t>CATEGORIA ECONÔMICA E GRUPOS DE</t>
  </si>
  <si>
    <t>NATUREZA DE DESPESA</t>
  </si>
  <si>
    <t>DESPESAS CORRENTES</t>
  </si>
  <si>
    <t xml:space="preserve">  Pessoal e Encargos Sociais</t>
  </si>
  <si>
    <t xml:space="preserve">  Juros e Encargos da Dívida</t>
  </si>
  <si>
    <t xml:space="preserve">  Investimentos</t>
  </si>
  <si>
    <t xml:space="preserve">  Inversões Financeiras</t>
  </si>
  <si>
    <t>RESERVA DE CONTINGÊNCIA</t>
  </si>
  <si>
    <t xml:space="preserve">  Aplicações Financeiras  (II)</t>
  </si>
  <si>
    <t xml:space="preserve">              Inflação com base no Índice Nacional de Preços ao Consumidor Amplo - IPCA, divulgado pelo IBGE.</t>
  </si>
  <si>
    <t>NIHIL</t>
  </si>
  <si>
    <t>DÍVIDA CONSOLIDADA  (I)</t>
  </si>
  <si>
    <t xml:space="preserve">  Dívida Mobiliária</t>
  </si>
  <si>
    <t xml:space="preserve">  Outras Dívidas</t>
  </si>
  <si>
    <t>DEDUÇÕES  (II)</t>
  </si>
  <si>
    <t xml:space="preserve">  Ativo Disponível</t>
  </si>
  <si>
    <t xml:space="preserve">  Haveres Financeiros</t>
  </si>
  <si>
    <t xml:space="preserve">  (-) Restos a Pagar Processados</t>
  </si>
  <si>
    <t xml:space="preserve">CATEGORIA ECONÔMICA E </t>
  </si>
  <si>
    <t>FONTES DE RECEITA</t>
  </si>
  <si>
    <t>PREVISÃO</t>
  </si>
  <si>
    <t>FIXAÇÃO.</t>
  </si>
  <si>
    <t>META FISCAL  -  RESULTADO NOMINAL</t>
  </si>
  <si>
    <t>DÍVIDA CONSOLIDADA LÍQUIDA  (III) = (I-II)</t>
  </si>
  <si>
    <t>RECEITA DE PRIVATIZAÇÕES  (IV)</t>
  </si>
  <si>
    <t>PASSIVOS RECONHECIDOS  (V)</t>
  </si>
  <si>
    <t>DÍVIDA FISCAL LÍQUIDA  (III+IV-V)</t>
  </si>
  <si>
    <t>(f)</t>
  </si>
  <si>
    <t>RESULTADO  NOMINAL</t>
  </si>
  <si>
    <t>(c-b)</t>
  </si>
  <si>
    <t>(d-c)</t>
  </si>
  <si>
    <t>(e-d)</t>
  </si>
  <si>
    <t>(f-e)</t>
  </si>
  <si>
    <t>MUNICÍPIO:  TAUBATÉ</t>
  </si>
  <si>
    <t>MUNICÍPIO:  Taubaté</t>
  </si>
  <si>
    <t>FONTE:  Balanço Patrimonial dos respectivos exercícios.</t>
  </si>
  <si>
    <t>FONTE: Balanço dos exercícios (Anexo I -Demonstração da Receita e Despesa, segundo as Categorias Econômicas).</t>
  </si>
  <si>
    <t>PIB  DO  ESTADO  DE  SÃO  PAULO</t>
  </si>
  <si>
    <t>VALORES  ESTIMADOS</t>
  </si>
  <si>
    <t>VALORES  EM</t>
  </si>
  <si>
    <t>A N O</t>
  </si>
  <si>
    <t>MILHARES DE REAIS</t>
  </si>
  <si>
    <t>CONSTANTES</t>
  </si>
  <si>
    <t>CORRENTES</t>
  </si>
  <si>
    <t>2011</t>
  </si>
  <si>
    <t>2012</t>
  </si>
  <si>
    <t>2013</t>
  </si>
  <si>
    <t>Receita Primária (I)</t>
  </si>
  <si>
    <t>Despesa Primária (II)</t>
  </si>
  <si>
    <t>RECEITAS PRIMÁRIAS  (OU</t>
  </si>
  <si>
    <t>DESPESAS PRIMÁRIAS  (OU</t>
  </si>
  <si>
    <t>Metodologia de Cálculo</t>
  </si>
  <si>
    <t xml:space="preserve">         Se o total das Deduções (II) for superior a Dívida Consolidada (I) o valor é iqual a zero, não apresentando valor negativo.</t>
  </si>
  <si>
    <t>L</t>
  </si>
  <si>
    <t>D</t>
  </si>
  <si>
    <t>O</t>
  </si>
  <si>
    <t>R  A  S  C  U  N  H  O</t>
  </si>
  <si>
    <t xml:space="preserve">                     Anexo I  -  Anexo de Metas Fiscais</t>
  </si>
  <si>
    <t xml:space="preserve">                       Anexo I  -  Anexo de Metas Fiscais</t>
  </si>
  <si>
    <t xml:space="preserve">                      Anexo I  -  Anexo de Metas Fiscais</t>
  </si>
  <si>
    <t xml:space="preserve">                         Anexo I  -  Anexo de Metas Fiscais</t>
  </si>
  <si>
    <t xml:space="preserve">                        Anexo I  -  Anexo de Metas Fiscais</t>
  </si>
  <si>
    <t xml:space="preserve">                  Anexo I  -  Anexo de Metas Fiscais</t>
  </si>
  <si>
    <t xml:space="preserve">                      Anexo II  -  Demonstrativo de Riscos Fiscais e Providências</t>
  </si>
  <si>
    <t>Continúa</t>
  </si>
  <si>
    <t xml:space="preserve"> IPCA</t>
  </si>
  <si>
    <t xml:space="preserve">  Alienação de Bens  (V)</t>
  </si>
  <si>
    <t>RECEITAS FISCAIS DE CAPITAL  (VI) = (IV-V)</t>
  </si>
  <si>
    <t>RECEITAS FISCAIS LÍQUIDAS)  (VII) = (III+VI)</t>
  </si>
  <si>
    <t>DESPESAS CORRENTES  (VIII)</t>
  </si>
  <si>
    <t xml:space="preserve">  Juros e Encargos da Dívida  (IX)</t>
  </si>
  <si>
    <t>DESPESAS FISCAIS CORRENTES  (X) = (VIII-IX)</t>
  </si>
  <si>
    <t>DESPESAS DE CAPITAL  (XI)</t>
  </si>
  <si>
    <t xml:space="preserve">  Amortização da Dívida  (XII)</t>
  </si>
  <si>
    <t>DESPESAS FISCAIS DE CAPITAL  (XIII) = (XI-XII)</t>
  </si>
  <si>
    <t>RESERVA DE CONTINGÊNCIA  (XIV)</t>
  </si>
  <si>
    <t>DESPESAS FISCAIS LIQUIDAS)  (XV) = (X+XIII+XIV)</t>
  </si>
  <si>
    <t>RESULTADO PRIMÁRIO  (VII-XV)</t>
  </si>
  <si>
    <t>TOTAL  DAS  DESPESAS</t>
  </si>
  <si>
    <t>(LRF, art. 4º, § 1º)</t>
  </si>
  <si>
    <t>2014</t>
  </si>
  <si>
    <t>VALORES CONSTANTES</t>
  </si>
  <si>
    <t>valor corrente</t>
  </si>
  <si>
    <t>x ou :</t>
  </si>
  <si>
    <t>igual</t>
  </si>
  <si>
    <t>valor constante</t>
  </si>
  <si>
    <t>vezes</t>
  </si>
  <si>
    <t>dividido</t>
  </si>
  <si>
    <t>PIB (pm) Nacional</t>
  </si>
  <si>
    <t>Receitas Primárias advindas de PPP (IV)</t>
  </si>
  <si>
    <t>Despesas Primárias geradas de PPP (V)</t>
  </si>
  <si>
    <t>Impacto do saldo das PPP (VI) = (IV-V)</t>
  </si>
  <si>
    <t>Fonte  e  Notas  Explicativas</t>
  </si>
  <si>
    <t xml:space="preserve">                     TABELA 4  -  METAS FISCAIS ATUAIS COMPARADAS COM AS FIXADAS NOS TRÊS EXERCÍCIOS ANTERIORES</t>
  </si>
  <si>
    <t xml:space="preserve">                        TABELA 8  -  RECEITAS E DESPESAS PREVIDENCIÁRIAS DO RPPS E PROJEÇÃO ATUARIAL DO RPPS</t>
  </si>
  <si>
    <t xml:space="preserve">                      TABELA  1 - AVALIAÇÃO DE PASSIVOS CONTINGENTES E OUTROS RISCOS FISCAIS</t>
  </si>
  <si>
    <t xml:space="preserve">                              TABELA 2 - METAS ANUAIS </t>
  </si>
  <si>
    <t>2015</t>
  </si>
  <si>
    <r>
      <t>÷</t>
    </r>
    <r>
      <rPr>
        <sz val="11"/>
        <rFont val="Arial"/>
        <family val="2"/>
      </rPr>
      <t xml:space="preserve">  1,045000</t>
    </r>
  </si>
  <si>
    <r>
      <t>÷</t>
    </r>
    <r>
      <rPr>
        <sz val="11"/>
        <rFont val="Arial"/>
        <family val="2"/>
      </rPr>
      <t xml:space="preserve">  1,092025</t>
    </r>
  </si>
  <si>
    <r>
      <t>÷</t>
    </r>
    <r>
      <rPr>
        <sz val="11"/>
        <rFont val="Arial"/>
        <family val="2"/>
      </rPr>
      <t xml:space="preserve">  1,141166</t>
    </r>
  </si>
  <si>
    <t>2013 a 2015 a atualização é automática com base na tabela 2</t>
  </si>
  <si>
    <t>superavit</t>
  </si>
  <si>
    <t>transf.financ.</t>
  </si>
  <si>
    <t>sobra</t>
  </si>
  <si>
    <t>TABELA 3 -  AVALIAÇÃO DO CUMPRIMENTO DAS METAS FISCAIS DO EXERCÍCIO ANTERIOR</t>
  </si>
  <si>
    <t xml:space="preserve">                          Anexo I  -  Anexo de Metas Fiscais</t>
  </si>
  <si>
    <t xml:space="preserve">                           Anexo I  -  Anexo de Metas Fiscais</t>
  </si>
  <si>
    <t xml:space="preserve">                        TABELA 5  -  EVOLUÇÃO DO PATRIMÔNIO LÍQUIDO</t>
  </si>
  <si>
    <t xml:space="preserve">  TABELA  6  -  ORIGEM E APLICAÇÃO DOS RECURSOS OBTIDOS COM A ALIENAÇÃO DE ATIVOS</t>
  </si>
  <si>
    <t xml:space="preserve">                         TABELA 7   -  RECEITAS E DESPESAS PREVIDENCIÁRIAS DO RPPS E PROJEÇÃO ATUARIAL DO RPPS</t>
  </si>
  <si>
    <t xml:space="preserve">                          TABELA 9  -  ESTIMATIVA E COMPENSAÇÃO DA RENÚNCIA DE RECEITA</t>
  </si>
  <si>
    <t xml:space="preserve">                    TABELA 10  -  MARGEM DE EXPANSÃO DAS DESPESAS OBRIGATÓRIAS DE CARÁTER CONTINUADO</t>
  </si>
  <si>
    <t>L    D    O</t>
  </si>
  <si>
    <t>EXERCÍCIO:   2014</t>
  </si>
  <si>
    <t>2016</t>
  </si>
  <si>
    <t>Obs.: Os valores de 2011 e 2012 são os constantes do Balanço Patrimonial respectivos. Os demais  na Lei de Diretrizes Orçamentárias (LDO).</t>
  </si>
  <si>
    <t>(b - a)</t>
  </si>
  <si>
    <t>QUADRO-RESUMO - MEMÓRIA E METODOLOGIA DE CÁLCULO DAS METAS ANUAIS DAS RECEITAS</t>
  </si>
  <si>
    <t>QUADRO-RESUMO - MEMÓRIA E METODOLOGIA DE CÁLCULO DAS METAS ANUAIS DAS DESPESAS</t>
  </si>
  <si>
    <t>QUADRO-RESUMO - MEMÓRIA E METODOLOGIA DE CÁLCULO DAS METAS ANUAIS DO RESULTADO PRIMÁRIO</t>
  </si>
  <si>
    <t>QUADRO-RESUMO - MEMÓRIA E METODOLOGIA DE CÁLCULO DAS METAS ANUAIS DO RESULTADO NOMINAL E DO MONTANTE DA DÍVIDA PÚBLICA</t>
  </si>
  <si>
    <t>x  1,045</t>
  </si>
  <si>
    <t>2   0   1   5</t>
  </si>
  <si>
    <t>EXERCÍCIO:   2015</t>
  </si>
  <si>
    <t>2017</t>
  </si>
  <si>
    <t>a) A inflação, medida pelo índice de Preços ao Consumidor Amplo - IPCA, e constante das Previsões Macroeconômicas estabelecidas no Plano Plurianual - PPA 2012/2015 do governo federal, é de 4,50% para os exercícios de 2014 e 2015.</t>
  </si>
  <si>
    <t>b) O índice de Inflação dos anos de 2012 e 2013 se referem ao IPCA (Índice de Preços ao Consumidor Amplo) do IBGE.</t>
  </si>
  <si>
    <t>a) A inflação para o período de 2012 a 2015 medida pelo Índice de Preços ao Consumidor Amplo - IPCA, e constante das Previsões Macroeconômicas estabelecidas no Plano Plurianual - PPA 2012/2015 do governo federal, é de 4,50% para os exercícios de 2014 e 2015.</t>
  </si>
  <si>
    <t>EXERCÍCIO:  2015</t>
  </si>
  <si>
    <t>c) PIB Nacional de 2012 e 2013 (valores correntes) obtidos junto ao IBGE.</t>
  </si>
  <si>
    <t>d) Adotado crescimento real do PIB em 2014, 2015 e 2016 de 5,50%.</t>
  </si>
  <si>
    <t>e) PIB estadual fixado com base nos dados divulgados em novembro/2013 pelo Instituto Brasileiro de Geografia e Estatística, referente a 2013, com participação do Estado de São Paulo no PIB nacional de 32,6% (PIB-pm São Paulo Corrente de 1.577.840.000 / PIB-pm Nacional Corrente de 4.840.000.000).</t>
  </si>
  <si>
    <t>Valor Previsto 2015</t>
  </si>
  <si>
    <t>201</t>
  </si>
  <si>
    <t xml:space="preserve"> x  1,106760</t>
  </si>
  <si>
    <r>
      <t>FONTE: Lei  Orçamentária e demonstrativos do Balanço de 2013; PIB Estadual de 2013 estimado em R</t>
    </r>
    <r>
      <rPr>
        <sz val="12"/>
        <rFont val="Arial"/>
        <family val="2"/>
      </rPr>
      <t>$ 1.577.840.000,00</t>
    </r>
  </si>
  <si>
    <t>Amortização do auxilio pecuniario</t>
  </si>
  <si>
    <t>Cálculos realizados a partir de dados de exercícios anteriores, que figuram na contabilidade;  pela utilização de parâmetros da instituição e por informações divulgadas por intituições federais sobre o comportamento da economia nacional, e também, considerando o cenário macroeconômico correspondente as projeções de Inflação e PIB (Produto Interno Bruto), do Estado de São Paulo anexo e integrante dessa nota explicativa.</t>
  </si>
  <si>
    <t>FUNDAÇÃO CAIXA BENEFICIENTE DOS SERVIDORES DA UNITAU</t>
  </si>
  <si>
    <t>=LC[-1]/1,045</t>
  </si>
  <si>
    <t>=LC[-1]/1,092025</t>
  </si>
  <si>
    <t>=LC[-1]/1,141166</t>
  </si>
  <si>
    <t>3587</t>
  </si>
  <si>
    <t>3237</t>
  </si>
</sst>
</file>

<file path=xl/styles.xml><?xml version="1.0" encoding="utf-8"?>
<styleSheet xmlns="http://schemas.openxmlformats.org/spreadsheetml/2006/main">
  <numFmts count="4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\ #,##0;&quot;R$&quot;\ \-#,##0"/>
    <numFmt numFmtId="179" formatCode="&quot;R$&quot;\ #,##0;[Red]&quot;R$&quot;\ \-#,##0"/>
    <numFmt numFmtId="180" formatCode="&quot;R$&quot;\ #,##0.00;&quot;R$&quot;\ \-#,##0.00"/>
    <numFmt numFmtId="181" formatCode="&quot;R$&quot;\ #,##0.00;[Red]&quot;R$&quot;\ \-#,##0.00"/>
    <numFmt numFmtId="182" formatCode="_ &quot;R$&quot;\ * #,##0_ ;_ &quot;R$&quot;\ * \-#,##0_ ;_ &quot;R$&quot;\ * &quot;-&quot;_ ;_ @_ "/>
    <numFmt numFmtId="183" formatCode="_ * #,##0_ ;_ * \-#,##0_ ;_ * &quot;-&quot;_ ;_ @_ "/>
    <numFmt numFmtId="184" formatCode="_ &quot;R$&quot;\ * #,##0.00_ ;_ &quot;R$&quot;\ * \-#,##0.00_ ;_ &quot;R$&quot;\ * &quot;-&quot;??_ ;_ @_ "/>
    <numFmt numFmtId="185" formatCode="_ * #,##0.00_ ;_ * \-#,##0.00_ ;_ * &quot;-&quot;??_ ;_ @_ "/>
    <numFmt numFmtId="186" formatCode="#,##0.0000"/>
    <numFmt numFmtId="187" formatCode="#,##0.000_);\(#,##0.000\)"/>
    <numFmt numFmtId="188" formatCode="_(* #,##0.000_);_(* \(#,##0.000\);_(* &quot;-&quot;???_);_(@_)"/>
    <numFmt numFmtId="189" formatCode="0_);\(0\)"/>
    <numFmt numFmtId="190" formatCode="0.0000"/>
    <numFmt numFmtId="191" formatCode="0.000000"/>
    <numFmt numFmtId="192" formatCode="#,##0.00000"/>
    <numFmt numFmtId="193" formatCode="_ * #,##0_ ;_ * \-#,##0_ ;_ * &quot;-&quot;??_ ;_ @_ "/>
    <numFmt numFmtId="194" formatCode="#,##0.000000"/>
    <numFmt numFmtId="195" formatCode="#,##0.0000000"/>
    <numFmt numFmtId="196" formatCode="0.0000000"/>
    <numFmt numFmtId="197" formatCode="#,##0.00000000"/>
    <numFmt numFmtId="198" formatCode="_(* #,##0_);_(* \(#,##0\);_(* &quot;-&quot;?_);_(@_)"/>
    <numFmt numFmtId="199" formatCode="#,##0.000;\-#,##0.000"/>
  </numFmts>
  <fonts count="69">
    <font>
      <sz val="10"/>
      <name val="Century Gothic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entury Gothic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sz val="19"/>
      <name val="Arial"/>
      <family val="2"/>
    </font>
    <font>
      <sz val="12"/>
      <name val="Century Gothic"/>
      <family val="0"/>
    </font>
    <font>
      <sz val="10"/>
      <name val="Arial"/>
      <family val="2"/>
    </font>
    <font>
      <b/>
      <sz val="10"/>
      <name val="Century Gothic"/>
      <family val="2"/>
    </font>
    <font>
      <sz val="16"/>
      <name val="Century Gothic"/>
      <family val="2"/>
    </font>
    <font>
      <sz val="14"/>
      <name val="Century Gothic"/>
      <family val="0"/>
    </font>
    <font>
      <b/>
      <sz val="14"/>
      <name val="Century Gothic"/>
      <family val="2"/>
    </font>
    <font>
      <b/>
      <sz val="15"/>
      <name val="Arial"/>
      <family val="2"/>
    </font>
    <font>
      <sz val="48"/>
      <name val="Century Gothic"/>
      <family val="0"/>
    </font>
    <font>
      <sz val="12"/>
      <color indexed="63"/>
      <name val="Arial"/>
      <family val="2"/>
    </font>
    <font>
      <b/>
      <sz val="48"/>
      <name val="Century Gothic"/>
      <family val="2"/>
    </font>
    <font>
      <b/>
      <sz val="13"/>
      <name val="Arial"/>
      <family val="2"/>
    </font>
    <font>
      <sz val="13"/>
      <name val="Arial"/>
      <family val="2"/>
    </font>
    <font>
      <sz val="72"/>
      <name val="Century Gothic"/>
      <family val="0"/>
    </font>
    <font>
      <sz val="100"/>
      <name val="Century Gothic"/>
      <family val="0"/>
    </font>
    <font>
      <sz val="90"/>
      <name val="Century Gothic"/>
      <family val="0"/>
    </font>
    <font>
      <sz val="11"/>
      <name val="Century Gothic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7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right"/>
    </xf>
    <xf numFmtId="187" fontId="7" fillId="0" borderId="15" xfId="0" applyNumberFormat="1" applyFont="1" applyBorder="1" applyAlignment="1">
      <alignment horizontal="right"/>
    </xf>
    <xf numFmtId="188" fontId="7" fillId="0" borderId="15" xfId="0" applyNumberFormat="1" applyFont="1" applyBorder="1" applyAlignment="1">
      <alignment horizontal="right"/>
    </xf>
    <xf numFmtId="188" fontId="7" fillId="0" borderId="14" xfId="0" applyNumberFormat="1" applyFont="1" applyBorder="1" applyAlignment="1">
      <alignment/>
    </xf>
    <xf numFmtId="41" fontId="9" fillId="0" borderId="18" xfId="0" applyNumberFormat="1" applyFont="1" applyBorder="1" applyAlignment="1">
      <alignment/>
    </xf>
    <xf numFmtId="187" fontId="9" fillId="0" borderId="18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7" fontId="9" fillId="0" borderId="18" xfId="0" applyNumberFormat="1" applyFont="1" applyBorder="1" applyAlignment="1">
      <alignment horizontal="right"/>
    </xf>
    <xf numFmtId="41" fontId="9" fillId="0" borderId="20" xfId="0" applyNumberFormat="1" applyFont="1" applyBorder="1" applyAlignment="1">
      <alignment/>
    </xf>
    <xf numFmtId="187" fontId="9" fillId="0" borderId="20" xfId="0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188" fontId="9" fillId="0" borderId="20" xfId="0" applyNumberFormat="1" applyFont="1" applyBorder="1" applyAlignment="1">
      <alignment/>
    </xf>
    <xf numFmtId="188" fontId="9" fillId="0" borderId="11" xfId="0" applyNumberFormat="1" applyFont="1" applyBorder="1" applyAlignment="1">
      <alignment/>
    </xf>
    <xf numFmtId="4" fontId="7" fillId="0" borderId="14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/>
    </xf>
    <xf numFmtId="187" fontId="7" fillId="0" borderId="18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4" fontId="7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1" fontId="9" fillId="0" borderId="13" xfId="0" applyNumberFormat="1" applyFont="1" applyBorder="1" applyAlignment="1">
      <alignment/>
    </xf>
    <xf numFmtId="187" fontId="9" fillId="0" borderId="13" xfId="0" applyNumberFormat="1" applyFont="1" applyBorder="1" applyAlignment="1">
      <alignment/>
    </xf>
    <xf numFmtId="49" fontId="9" fillId="0" borderId="24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/>
    </xf>
    <xf numFmtId="188" fontId="9" fillId="0" borderId="14" xfId="0" applyNumberFormat="1" applyFont="1" applyBorder="1" applyAlignment="1">
      <alignment/>
    </xf>
    <xf numFmtId="187" fontId="9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187" fontId="9" fillId="0" borderId="11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87" fontId="9" fillId="0" borderId="0" xfId="0" applyNumberFormat="1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1" fontId="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9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9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4" fontId="9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/>
    </xf>
    <xf numFmtId="41" fontId="4" fillId="0" borderId="15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1" fontId="4" fillId="0" borderId="16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/>
    </xf>
    <xf numFmtId="49" fontId="9" fillId="0" borderId="15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1" fontId="9" fillId="0" borderId="18" xfId="0" applyNumberFormat="1" applyFont="1" applyBorder="1" applyAlignment="1">
      <alignment horizontal="center"/>
    </xf>
    <xf numFmtId="187" fontId="9" fillId="0" borderId="17" xfId="0" applyNumberFormat="1" applyFont="1" applyBorder="1" applyAlignment="1">
      <alignment/>
    </xf>
    <xf numFmtId="187" fontId="9" fillId="0" borderId="17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 horizontal="left"/>
    </xf>
    <xf numFmtId="4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37" fontId="9" fillId="0" borderId="0" xfId="0" applyNumberFormat="1" applyFont="1" applyAlignment="1">
      <alignment/>
    </xf>
    <xf numFmtId="37" fontId="9" fillId="0" borderId="18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9" fontId="7" fillId="0" borderId="15" xfId="0" applyNumberFormat="1" applyFont="1" applyBorder="1" applyAlignment="1">
      <alignment horizontal="right"/>
    </xf>
    <xf numFmtId="39" fontId="7" fillId="0" borderId="15" xfId="0" applyNumberFormat="1" applyFont="1" applyBorder="1" applyAlignment="1">
      <alignment/>
    </xf>
    <xf numFmtId="49" fontId="9" fillId="0" borderId="24" xfId="0" applyNumberFormat="1" applyFont="1" applyBorder="1" applyAlignment="1">
      <alignment horizontal="center"/>
    </xf>
    <xf numFmtId="41" fontId="7" fillId="0" borderId="14" xfId="0" applyNumberFormat="1" applyFont="1" applyBorder="1" applyAlignment="1">
      <alignment horizontal="right"/>
    </xf>
    <xf numFmtId="187" fontId="7" fillId="0" borderId="16" xfId="0" applyNumberFormat="1" applyFont="1" applyBorder="1" applyAlignment="1">
      <alignment horizontal="right"/>
    </xf>
    <xf numFmtId="18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9" xfId="0" applyNumberFormat="1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7" fontId="2" fillId="0" borderId="14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37" fontId="2" fillId="0" borderId="19" xfId="0" applyNumberFormat="1" applyFont="1" applyBorder="1" applyAlignment="1">
      <alignment/>
    </xf>
    <xf numFmtId="37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37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0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16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/>
    </xf>
    <xf numFmtId="0" fontId="9" fillId="33" borderId="3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18" fillId="0" borderId="0" xfId="0" applyFont="1" applyBorder="1" applyAlignment="1">
      <alignment/>
    </xf>
    <xf numFmtId="3" fontId="4" fillId="0" borderId="31" xfId="0" applyNumberFormat="1" applyFont="1" applyBorder="1" applyAlignment="1">
      <alignment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191" fontId="2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" fontId="9" fillId="0" borderId="19" xfId="0" applyNumberFormat="1" applyFont="1" applyBorder="1" applyAlignment="1">
      <alignment horizontal="right" indent="2"/>
    </xf>
    <xf numFmtId="41" fontId="9" fillId="0" borderId="20" xfId="0" applyNumberFormat="1" applyFont="1" applyBorder="1" applyAlignment="1">
      <alignment horizontal="right" indent="2"/>
    </xf>
    <xf numFmtId="41" fontId="9" fillId="0" borderId="0" xfId="0" applyNumberFormat="1" applyFont="1" applyBorder="1" applyAlignment="1">
      <alignment horizontal="right" indent="1"/>
    </xf>
    <xf numFmtId="49" fontId="9" fillId="0" borderId="19" xfId="0" applyNumberFormat="1" applyFont="1" applyBorder="1" applyAlignment="1">
      <alignment horizontal="right" indent="1"/>
    </xf>
    <xf numFmtId="41" fontId="9" fillId="0" borderId="13" xfId="0" applyNumberFormat="1" applyFont="1" applyBorder="1" applyAlignment="1">
      <alignment horizontal="right" indent="1"/>
    </xf>
    <xf numFmtId="189" fontId="9" fillId="0" borderId="24" xfId="0" applyNumberFormat="1" applyFont="1" applyBorder="1" applyAlignment="1">
      <alignment horizontal="right" indent="1"/>
    </xf>
    <xf numFmtId="4" fontId="9" fillId="0" borderId="0" xfId="0" applyNumberFormat="1" applyFont="1" applyAlignment="1">
      <alignment horizontal="right"/>
    </xf>
    <xf numFmtId="4" fontId="3" fillId="0" borderId="24" xfId="0" applyNumberFormat="1" applyFont="1" applyBorder="1" applyAlignment="1">
      <alignment horizontal="center"/>
    </xf>
    <xf numFmtId="186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justify"/>
    </xf>
    <xf numFmtId="37" fontId="9" fillId="0" borderId="19" xfId="0" applyNumberFormat="1" applyFont="1" applyBorder="1" applyAlignment="1">
      <alignment/>
    </xf>
    <xf numFmtId="49" fontId="9" fillId="0" borderId="31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6" fontId="20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left"/>
    </xf>
    <xf numFmtId="4" fontId="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" fontId="9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93" fontId="2" fillId="0" borderId="0" xfId="51" applyNumberFormat="1" applyFont="1" applyAlignment="1">
      <alignment/>
    </xf>
    <xf numFmtId="1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90" fontId="0" fillId="0" borderId="0" xfId="0" applyNumberForma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0" fontId="0" fillId="0" borderId="0" xfId="0" applyNumberFormat="1" applyAlignment="1">
      <alignment/>
    </xf>
    <xf numFmtId="186" fontId="2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5" fontId="2" fillId="0" borderId="0" xfId="0" applyNumberFormat="1" applyFont="1" applyBorder="1" applyAlignment="1">
      <alignment/>
    </xf>
    <xf numFmtId="197" fontId="2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2" fontId="2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37" fontId="1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" fontId="9" fillId="0" borderId="11" xfId="0" applyNumberFormat="1" applyFont="1" applyBorder="1" applyAlignment="1">
      <alignment/>
    </xf>
    <xf numFmtId="193" fontId="0" fillId="0" borderId="0" xfId="51" applyNumberFormat="1" applyFont="1" applyAlignment="1">
      <alignment/>
    </xf>
    <xf numFmtId="4" fontId="9" fillId="0" borderId="32" xfId="0" applyNumberFormat="1" applyFont="1" applyBorder="1" applyAlignment="1">
      <alignment horizontal="center" vertical="center"/>
    </xf>
    <xf numFmtId="186" fontId="9" fillId="0" borderId="0" xfId="0" applyNumberFormat="1" applyFont="1" applyAlignment="1">
      <alignment horizontal="right"/>
    </xf>
    <xf numFmtId="186" fontId="18" fillId="0" borderId="34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186" fontId="9" fillId="0" borderId="25" xfId="0" applyNumberFormat="1" applyFont="1" applyBorder="1" applyAlignment="1">
      <alignment horizontal="center"/>
    </xf>
    <xf numFmtId="186" fontId="18" fillId="0" borderId="26" xfId="0" applyNumberFormat="1" applyFont="1" applyBorder="1" applyAlignment="1">
      <alignment horizontal="center"/>
    </xf>
    <xf numFmtId="186" fontId="18" fillId="0" borderId="28" xfId="0" applyNumberFormat="1" applyFont="1" applyBorder="1" applyAlignment="1">
      <alignment horizontal="center"/>
    </xf>
    <xf numFmtId="186" fontId="18" fillId="0" borderId="37" xfId="0" applyNumberFormat="1" applyFont="1" applyBorder="1" applyAlignment="1">
      <alignment horizontal="center"/>
    </xf>
    <xf numFmtId="186" fontId="18" fillId="0" borderId="29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0" fontId="18" fillId="0" borderId="39" xfId="0" applyFont="1" applyBorder="1" applyAlignment="1">
      <alignment/>
    </xf>
    <xf numFmtId="3" fontId="18" fillId="0" borderId="40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4" fontId="9" fillId="0" borderId="33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 indent="1"/>
    </xf>
    <xf numFmtId="186" fontId="9" fillId="0" borderId="0" xfId="0" applyNumberFormat="1" applyFont="1" applyAlignment="1">
      <alignment/>
    </xf>
    <xf numFmtId="3" fontId="9" fillId="0" borderId="27" xfId="0" applyNumberFormat="1" applyFont="1" applyBorder="1" applyAlignment="1">
      <alignment horizontal="center"/>
    </xf>
    <xf numFmtId="3" fontId="9" fillId="0" borderId="44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right" indent="1"/>
    </xf>
    <xf numFmtId="3" fontId="9" fillId="0" borderId="37" xfId="0" applyNumberFormat="1" applyFont="1" applyBorder="1" applyAlignment="1">
      <alignment horizontal="right" indent="1"/>
    </xf>
    <xf numFmtId="3" fontId="9" fillId="0" borderId="26" xfId="0" applyNumberFormat="1" applyFont="1" applyBorder="1" applyAlignment="1">
      <alignment horizontal="center"/>
    </xf>
    <xf numFmtId="3" fontId="9" fillId="0" borderId="37" xfId="0" applyNumberFormat="1" applyFont="1" applyBorder="1" applyAlignment="1">
      <alignment horizontal="center"/>
    </xf>
    <xf numFmtId="195" fontId="9" fillId="0" borderId="40" xfId="0" applyNumberFormat="1" applyFont="1" applyBorder="1" applyAlignment="1">
      <alignment/>
    </xf>
    <xf numFmtId="3" fontId="9" fillId="34" borderId="33" xfId="0" applyNumberFormat="1" applyFont="1" applyFill="1" applyBorder="1" applyAlignment="1">
      <alignment horizontal="center"/>
    </xf>
    <xf numFmtId="3" fontId="9" fillId="34" borderId="32" xfId="0" applyNumberFormat="1" applyFont="1" applyFill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horizontal="center"/>
    </xf>
    <xf numFmtId="41" fontId="7" fillId="0" borderId="15" xfId="0" applyNumberFormat="1" applyFont="1" applyFill="1" applyBorder="1" applyAlignment="1">
      <alignment horizontal="right"/>
    </xf>
    <xf numFmtId="4" fontId="9" fillId="0" borderId="15" xfId="0" applyNumberFormat="1" applyFont="1" applyBorder="1" applyAlignment="1">
      <alignment/>
    </xf>
    <xf numFmtId="41" fontId="9" fillId="0" borderId="16" xfId="0" applyNumberFormat="1" applyFont="1" applyBorder="1" applyAlignment="1">
      <alignment/>
    </xf>
    <xf numFmtId="188" fontId="9" fillId="0" borderId="16" xfId="0" applyNumberFormat="1" applyFont="1" applyBorder="1" applyAlignment="1">
      <alignment/>
    </xf>
    <xf numFmtId="186" fontId="9" fillId="0" borderId="0" xfId="0" applyNumberFormat="1" applyFont="1" applyAlignment="1">
      <alignment vertical="top"/>
    </xf>
    <xf numFmtId="0" fontId="11" fillId="0" borderId="0" xfId="0" applyFont="1" applyBorder="1" applyAlignment="1">
      <alignment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right"/>
    </xf>
    <xf numFmtId="41" fontId="2" fillId="0" borderId="2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189" fontId="2" fillId="0" borderId="2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7" fontId="2" fillId="0" borderId="20" xfId="0" applyNumberFormat="1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189" fontId="2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 horizontal="left"/>
    </xf>
    <xf numFmtId="37" fontId="9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49" fontId="15" fillId="0" borderId="0" xfId="0" applyNumberFormat="1" applyFont="1" applyAlignment="1">
      <alignment horizontal="center"/>
    </xf>
    <xf numFmtId="185" fontId="2" fillId="0" borderId="0" xfId="51" applyFont="1" applyAlignment="1">
      <alignment/>
    </xf>
    <xf numFmtId="198" fontId="2" fillId="0" borderId="0" xfId="0" applyNumberFormat="1" applyFont="1" applyAlignment="1">
      <alignment/>
    </xf>
    <xf numFmtId="0" fontId="17" fillId="0" borderId="0" xfId="0" applyFont="1" applyAlignment="1">
      <alignment/>
    </xf>
    <xf numFmtId="193" fontId="17" fillId="0" borderId="0" xfId="51" applyNumberFormat="1" applyFont="1" applyAlignment="1">
      <alignment/>
    </xf>
    <xf numFmtId="193" fontId="9" fillId="0" borderId="0" xfId="51" applyNumberFormat="1" applyFont="1" applyAlignment="1">
      <alignment/>
    </xf>
    <xf numFmtId="0" fontId="26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0" fillId="0" borderId="36" xfId="0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4" fontId="9" fillId="0" borderId="44" xfId="0" applyNumberFormat="1" applyFont="1" applyFill="1" applyBorder="1" applyAlignment="1">
      <alignment horizontal="center"/>
    </xf>
    <xf numFmtId="191" fontId="9" fillId="0" borderId="27" xfId="0" applyNumberFormat="1" applyFont="1" applyFill="1" applyBorder="1" applyAlignment="1">
      <alignment horizontal="center"/>
    </xf>
    <xf numFmtId="190" fontId="9" fillId="0" borderId="47" xfId="0" applyNumberFormat="1" applyFont="1" applyFill="1" applyBorder="1" applyAlignment="1">
      <alignment horizontal="center"/>
    </xf>
    <xf numFmtId="190" fontId="9" fillId="0" borderId="47" xfId="0" applyNumberFormat="1" applyFont="1" applyFill="1" applyBorder="1" applyAlignment="1">
      <alignment horizontal="justify"/>
    </xf>
    <xf numFmtId="189" fontId="9" fillId="0" borderId="17" xfId="0" applyNumberFormat="1" applyFont="1" applyFill="1" applyBorder="1" applyAlignment="1">
      <alignment horizontal="right" indent="1"/>
    </xf>
    <xf numFmtId="193" fontId="9" fillId="0" borderId="0" xfId="51" applyNumberFormat="1" applyFont="1" applyFill="1" applyBorder="1" applyAlignment="1">
      <alignment horizontal="right" indent="1"/>
    </xf>
    <xf numFmtId="189" fontId="9" fillId="0" borderId="0" xfId="0" applyNumberFormat="1" applyFont="1" applyFill="1" applyBorder="1" applyAlignment="1">
      <alignment horizontal="right" indent="1"/>
    </xf>
    <xf numFmtId="189" fontId="2" fillId="0" borderId="18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89" fontId="2" fillId="0" borderId="24" xfId="0" applyNumberFormat="1" applyFont="1" applyFill="1" applyBorder="1" applyAlignment="1">
      <alignment/>
    </xf>
    <xf numFmtId="189" fontId="2" fillId="0" borderId="31" xfId="0" applyNumberFormat="1" applyFont="1" applyFill="1" applyBorder="1" applyAlignment="1">
      <alignment/>
    </xf>
    <xf numFmtId="189" fontId="2" fillId="0" borderId="17" xfId="0" applyNumberFormat="1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41" fontId="2" fillId="0" borderId="24" xfId="0" applyNumberFormat="1" applyFont="1" applyFill="1" applyBorder="1" applyAlignment="1">
      <alignment/>
    </xf>
    <xf numFmtId="10" fontId="9" fillId="0" borderId="24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41" fontId="9" fillId="0" borderId="18" xfId="0" applyNumberFormat="1" applyFont="1" applyFill="1" applyBorder="1" applyAlignment="1">
      <alignment horizontal="right"/>
    </xf>
    <xf numFmtId="37" fontId="9" fillId="0" borderId="17" xfId="0" applyNumberFormat="1" applyFont="1" applyFill="1" applyBorder="1" applyAlignment="1">
      <alignment horizontal="right"/>
    </xf>
    <xf numFmtId="37" fontId="9" fillId="0" borderId="17" xfId="0" applyNumberFormat="1" applyFont="1" applyFill="1" applyBorder="1" applyAlignment="1">
      <alignment horizontal="right" indent="1"/>
    </xf>
    <xf numFmtId="190" fontId="9" fillId="0" borderId="27" xfId="0" applyNumberFormat="1" applyFont="1" applyFill="1" applyBorder="1" applyAlignment="1">
      <alignment horizontal="center"/>
    </xf>
    <xf numFmtId="196" fontId="9" fillId="0" borderId="47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" fontId="9" fillId="0" borderId="47" xfId="0" applyNumberFormat="1" applyFont="1" applyFill="1" applyBorder="1" applyAlignment="1">
      <alignment horizontal="center"/>
    </xf>
    <xf numFmtId="191" fontId="9" fillId="0" borderId="47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/>
    </xf>
    <xf numFmtId="191" fontId="9" fillId="0" borderId="48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right" indent="1"/>
    </xf>
    <xf numFmtId="3" fontId="9" fillId="0" borderId="27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horizontal="center"/>
    </xf>
    <xf numFmtId="3" fontId="9" fillId="0" borderId="44" xfId="0" applyNumberFormat="1" applyFont="1" applyFill="1" applyBorder="1" applyAlignment="1">
      <alignment horizontal="right" indent="1"/>
    </xf>
    <xf numFmtId="3" fontId="9" fillId="0" borderId="17" xfId="0" applyNumberFormat="1" applyFont="1" applyFill="1" applyBorder="1" applyAlignment="1">
      <alignment/>
    </xf>
    <xf numFmtId="194" fontId="9" fillId="0" borderId="17" xfId="0" applyNumberFormat="1" applyFont="1" applyFill="1" applyBorder="1" applyAlignment="1">
      <alignment/>
    </xf>
    <xf numFmtId="195" fontId="9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195" fontId="9" fillId="0" borderId="25" xfId="0" applyNumberFormat="1" applyFont="1" applyFill="1" applyBorder="1" applyAlignment="1">
      <alignment horizontal="center"/>
    </xf>
    <xf numFmtId="187" fontId="9" fillId="0" borderId="18" xfId="0" applyNumberFormat="1" applyFont="1" applyFill="1" applyBorder="1" applyAlignment="1">
      <alignment/>
    </xf>
    <xf numFmtId="41" fontId="9" fillId="0" borderId="18" xfId="0" applyNumberFormat="1" applyFont="1" applyFill="1" applyBorder="1" applyAlignment="1">
      <alignment/>
    </xf>
    <xf numFmtId="37" fontId="9" fillId="0" borderId="18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 horizontal="right" indent="1"/>
    </xf>
    <xf numFmtId="3" fontId="4" fillId="0" borderId="17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2" fillId="0" borderId="44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3"/>
    </xf>
    <xf numFmtId="184" fontId="0" fillId="0" borderId="25" xfId="45" applyFont="1" applyFill="1" applyBorder="1" applyAlignment="1">
      <alignment/>
    </xf>
    <xf numFmtId="184" fontId="0" fillId="0" borderId="2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7" fontId="2" fillId="0" borderId="24" xfId="0" applyNumberFormat="1" applyFont="1" applyFill="1" applyBorder="1" applyAlignment="1">
      <alignment/>
    </xf>
    <xf numFmtId="49" fontId="9" fillId="0" borderId="31" xfId="0" applyNumberFormat="1" applyFont="1" applyBorder="1" applyAlignment="1">
      <alignment horizontal="center" vertical="center"/>
    </xf>
    <xf numFmtId="37" fontId="2" fillId="0" borderId="22" xfId="0" applyNumberFormat="1" applyFont="1" applyBorder="1" applyAlignment="1">
      <alignment horizontal="center"/>
    </xf>
    <xf numFmtId="187" fontId="7" fillId="0" borderId="22" xfId="0" applyNumberFormat="1" applyFont="1" applyBorder="1" applyAlignment="1">
      <alignment horizontal="right"/>
    </xf>
    <xf numFmtId="189" fontId="9" fillId="0" borderId="21" xfId="0" applyNumberFormat="1" applyFont="1" applyFill="1" applyBorder="1" applyAlignment="1">
      <alignment horizontal="right" indent="1"/>
    </xf>
    <xf numFmtId="49" fontId="9" fillId="0" borderId="23" xfId="0" applyNumberFormat="1" applyFont="1" applyBorder="1" applyAlignment="1">
      <alignment horizontal="right" indent="1"/>
    </xf>
    <xf numFmtId="189" fontId="9" fillId="0" borderId="31" xfId="0" applyNumberFormat="1" applyFont="1" applyBorder="1" applyAlignment="1">
      <alignment horizontal="right" indent="1"/>
    </xf>
    <xf numFmtId="41" fontId="7" fillId="0" borderId="22" xfId="0" applyNumberFormat="1" applyFont="1" applyBorder="1" applyAlignment="1">
      <alignment horizontal="right"/>
    </xf>
    <xf numFmtId="41" fontId="9" fillId="0" borderId="21" xfId="0" applyNumberFormat="1" applyFont="1" applyBorder="1" applyAlignment="1">
      <alignment/>
    </xf>
    <xf numFmtId="41" fontId="9" fillId="0" borderId="31" xfId="0" applyNumberFormat="1" applyFont="1" applyBorder="1" applyAlignment="1">
      <alignment/>
    </xf>
    <xf numFmtId="39" fontId="7" fillId="0" borderId="22" xfId="0" applyNumberFormat="1" applyFont="1" applyBorder="1" applyAlignment="1">
      <alignment/>
    </xf>
    <xf numFmtId="37" fontId="9" fillId="0" borderId="16" xfId="0" applyNumberFormat="1" applyFont="1" applyBorder="1" applyAlignment="1">
      <alignment horizontal="center" vertical="center"/>
    </xf>
    <xf numFmtId="37" fontId="9" fillId="0" borderId="17" xfId="0" applyNumberFormat="1" applyFont="1" applyBorder="1" applyAlignment="1">
      <alignment horizontal="center" vertical="center"/>
    </xf>
    <xf numFmtId="37" fontId="9" fillId="0" borderId="19" xfId="0" applyNumberFormat="1" applyFont="1" applyBorder="1" applyAlignment="1">
      <alignment horizontal="center"/>
    </xf>
    <xf numFmtId="41" fontId="9" fillId="0" borderId="17" xfId="0" applyNumberFormat="1" applyFont="1" applyFill="1" applyBorder="1" applyAlignment="1">
      <alignment/>
    </xf>
    <xf numFmtId="37" fontId="9" fillId="0" borderId="17" xfId="0" applyNumberFormat="1" applyFont="1" applyFill="1" applyBorder="1" applyAlignment="1">
      <alignment/>
    </xf>
    <xf numFmtId="37" fontId="9" fillId="0" borderId="21" xfId="0" applyNumberFormat="1" applyFont="1" applyBorder="1" applyAlignment="1">
      <alignment/>
    </xf>
    <xf numFmtId="4" fontId="9" fillId="0" borderId="18" xfId="0" applyNumberFormat="1" applyFont="1" applyFill="1" applyBorder="1" applyAlignment="1">
      <alignment/>
    </xf>
    <xf numFmtId="184" fontId="2" fillId="0" borderId="25" xfId="45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27" xfId="45" applyFont="1" applyFill="1" applyBorder="1" applyAlignment="1">
      <alignment/>
    </xf>
    <xf numFmtId="0" fontId="2" fillId="0" borderId="27" xfId="0" applyFont="1" applyFill="1" applyBorder="1" applyAlignment="1">
      <alignment/>
    </xf>
    <xf numFmtId="10" fontId="9" fillId="0" borderId="31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91" fontId="9" fillId="0" borderId="17" xfId="0" applyNumberFormat="1" applyFont="1" applyFill="1" applyBorder="1" applyAlignment="1">
      <alignment/>
    </xf>
    <xf numFmtId="4" fontId="2" fillId="35" borderId="0" xfId="0" applyNumberFormat="1" applyFont="1" applyFill="1" applyAlignment="1">
      <alignment/>
    </xf>
    <xf numFmtId="41" fontId="18" fillId="0" borderId="0" xfId="0" applyNumberFormat="1" applyFont="1" applyAlignment="1">
      <alignment/>
    </xf>
    <xf numFmtId="198" fontId="2" fillId="0" borderId="31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" fontId="15" fillId="0" borderId="0" xfId="0" applyNumberFormat="1" applyFont="1" applyAlignment="1">
      <alignment/>
    </xf>
    <xf numFmtId="0" fontId="7" fillId="0" borderId="0" xfId="0" applyFont="1" applyAlignment="1">
      <alignment/>
    </xf>
    <xf numFmtId="186" fontId="0" fillId="0" borderId="0" xfId="0" applyNumberFormat="1" applyAlignment="1">
      <alignment/>
    </xf>
    <xf numFmtId="49" fontId="27" fillId="0" borderId="0" xfId="0" applyNumberFormat="1" applyFont="1" applyAlignment="1">
      <alignment/>
    </xf>
    <xf numFmtId="187" fontId="9" fillId="0" borderId="19" xfId="0" applyNumberFormat="1" applyFont="1" applyFill="1" applyBorder="1" applyAlignment="1">
      <alignment/>
    </xf>
    <xf numFmtId="37" fontId="7" fillId="0" borderId="16" xfId="0" applyNumberFormat="1" applyFont="1" applyBorder="1" applyAlignment="1">
      <alignment horizontal="right"/>
    </xf>
    <xf numFmtId="43" fontId="7" fillId="0" borderId="15" xfId="0" applyNumberFormat="1" applyFont="1" applyBorder="1" applyAlignment="1">
      <alignment/>
    </xf>
    <xf numFmtId="43" fontId="9" fillId="0" borderId="18" xfId="0" applyNumberFormat="1" applyFont="1" applyFill="1" applyBorder="1" applyAlignment="1">
      <alignment horizontal="right" indent="1"/>
    </xf>
    <xf numFmtId="3" fontId="9" fillId="0" borderId="18" xfId="0" applyNumberFormat="1" applyFont="1" applyFill="1" applyBorder="1" applyAlignment="1">
      <alignment horizontal="right" indent="1"/>
    </xf>
    <xf numFmtId="43" fontId="9" fillId="0" borderId="19" xfId="0" applyNumberFormat="1" applyFont="1" applyBorder="1" applyAlignment="1">
      <alignment horizontal="right" indent="1"/>
    </xf>
    <xf numFmtId="1" fontId="2" fillId="0" borderId="24" xfId="0" applyNumberFormat="1" applyFont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198" fontId="2" fillId="0" borderId="0" xfId="0" applyNumberFormat="1" applyFont="1" applyFill="1" applyBorder="1" applyAlignment="1">
      <alignment/>
    </xf>
    <xf numFmtId="41" fontId="9" fillId="36" borderId="18" xfId="0" applyNumberFormat="1" applyFont="1" applyFill="1" applyBorder="1" applyAlignment="1">
      <alignment/>
    </xf>
    <xf numFmtId="37" fontId="9" fillId="36" borderId="18" xfId="0" applyNumberFormat="1" applyFont="1" applyFill="1" applyBorder="1" applyAlignment="1">
      <alignment/>
    </xf>
    <xf numFmtId="41" fontId="9" fillId="36" borderId="20" xfId="0" applyNumberFormat="1" applyFont="1" applyFill="1" applyBorder="1" applyAlignment="1">
      <alignment/>
    </xf>
    <xf numFmtId="41" fontId="9" fillId="36" borderId="18" xfId="0" applyNumberFormat="1" applyFont="1" applyFill="1" applyBorder="1" applyAlignment="1">
      <alignment horizontal="right" indent="1"/>
    </xf>
    <xf numFmtId="41" fontId="9" fillId="36" borderId="18" xfId="0" applyNumberFormat="1" applyFont="1" applyFill="1" applyBorder="1" applyAlignment="1">
      <alignment horizontal="right"/>
    </xf>
    <xf numFmtId="3" fontId="9" fillId="36" borderId="17" xfId="0" applyNumberFormat="1" applyFont="1" applyFill="1" applyBorder="1" applyAlignment="1">
      <alignment horizontal="right" indent="1"/>
    </xf>
    <xf numFmtId="193" fontId="9" fillId="36" borderId="0" xfId="51" applyNumberFormat="1" applyFont="1" applyFill="1" applyBorder="1" applyAlignment="1">
      <alignment horizontal="right" indent="1"/>
    </xf>
    <xf numFmtId="49" fontId="9" fillId="0" borderId="15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37" fontId="7" fillId="0" borderId="17" xfId="0" applyNumberFormat="1" applyFont="1" applyFill="1" applyBorder="1" applyAlignment="1">
      <alignment/>
    </xf>
    <xf numFmtId="188" fontId="7" fillId="0" borderId="18" xfId="0" applyNumberFormat="1" applyFont="1" applyBorder="1" applyAlignment="1">
      <alignment/>
    </xf>
    <xf numFmtId="39" fontId="7" fillId="0" borderId="18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198" fontId="2" fillId="0" borderId="23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49" fontId="9" fillId="0" borderId="21" xfId="0" applyNumberFormat="1" applyFont="1" applyBorder="1" applyAlignment="1">
      <alignment/>
    </xf>
    <xf numFmtId="49" fontId="9" fillId="0" borderId="18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88" fontId="9" fillId="0" borderId="21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8" fontId="9" fillId="0" borderId="23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88" fontId="4" fillId="0" borderId="21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2" fillId="0" borderId="23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20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49" fontId="18" fillId="0" borderId="22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39" fontId="9" fillId="36" borderId="18" xfId="0" applyNumberFormat="1" applyFont="1" applyFill="1" applyBorder="1" applyAlignment="1">
      <alignment horizontal="right"/>
    </xf>
    <xf numFmtId="37" fontId="9" fillId="36" borderId="18" xfId="0" applyNumberFormat="1" applyFont="1" applyFill="1" applyBorder="1" applyAlignment="1">
      <alignment horizontal="right"/>
    </xf>
    <xf numFmtId="39" fontId="9" fillId="36" borderId="21" xfId="0" applyNumberFormat="1" applyFont="1" applyFill="1" applyBorder="1" applyAlignment="1">
      <alignment horizontal="right"/>
    </xf>
    <xf numFmtId="37" fontId="9" fillId="36" borderId="17" xfId="0" applyNumberFormat="1" applyFont="1" applyFill="1" applyBorder="1" applyAlignment="1">
      <alignment horizontal="right"/>
    </xf>
    <xf numFmtId="188" fontId="9" fillId="36" borderId="20" xfId="0" applyNumberFormat="1" applyFont="1" applyFill="1" applyBorder="1" applyAlignment="1">
      <alignment horizontal="right"/>
    </xf>
    <xf numFmtId="39" fontId="9" fillId="36" borderId="20" xfId="0" applyNumberFormat="1" applyFont="1" applyFill="1" applyBorder="1" applyAlignment="1">
      <alignment horizontal="right"/>
    </xf>
    <xf numFmtId="39" fontId="9" fillId="36" borderId="11" xfId="0" applyNumberFormat="1" applyFont="1" applyFill="1" applyBorder="1" applyAlignment="1">
      <alignment horizontal="right"/>
    </xf>
    <xf numFmtId="0" fontId="9" fillId="36" borderId="19" xfId="0" applyFont="1" applyFill="1" applyBorder="1" applyAlignment="1">
      <alignment horizontal="right"/>
    </xf>
    <xf numFmtId="39" fontId="9" fillId="36" borderId="23" xfId="0" applyNumberFormat="1" applyFont="1" applyFill="1" applyBorder="1" applyAlignment="1">
      <alignment horizontal="right"/>
    </xf>
    <xf numFmtId="4" fontId="9" fillId="36" borderId="0" xfId="0" applyNumberFormat="1" applyFont="1" applyFill="1" applyAlignment="1">
      <alignment horizontal="right"/>
    </xf>
    <xf numFmtId="0" fontId="9" fillId="36" borderId="0" xfId="0" applyFont="1" applyFill="1" applyAlignment="1">
      <alignment horizontal="right"/>
    </xf>
    <xf numFmtId="49" fontId="9" fillId="36" borderId="16" xfId="0" applyNumberFormat="1" applyFont="1" applyFill="1" applyBorder="1" applyAlignment="1">
      <alignment horizontal="right" vertical="center"/>
    </xf>
    <xf numFmtId="49" fontId="9" fillId="36" borderId="15" xfId="0" applyNumberFormat="1" applyFont="1" applyFill="1" applyBorder="1" applyAlignment="1">
      <alignment horizontal="right" vertical="center"/>
    </xf>
    <xf numFmtId="49" fontId="9" fillId="36" borderId="14" xfId="0" applyNumberFormat="1" applyFont="1" applyFill="1" applyBorder="1" applyAlignment="1">
      <alignment horizontal="right" vertical="center"/>
    </xf>
    <xf numFmtId="49" fontId="9" fillId="36" borderId="16" xfId="0" applyNumberFormat="1" applyFont="1" applyFill="1" applyBorder="1" applyAlignment="1">
      <alignment horizontal="right"/>
    </xf>
    <xf numFmtId="49" fontId="9" fillId="36" borderId="22" xfId="0" applyNumberFormat="1" applyFont="1" applyFill="1" applyBorder="1" applyAlignment="1">
      <alignment horizontal="right" vertical="center"/>
    </xf>
    <xf numFmtId="49" fontId="9" fillId="36" borderId="17" xfId="0" applyNumberFormat="1" applyFont="1" applyFill="1" applyBorder="1" applyAlignment="1">
      <alignment horizontal="center" vertical="center"/>
    </xf>
    <xf numFmtId="49" fontId="9" fillId="36" borderId="18" xfId="0" applyNumberFormat="1" applyFont="1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center" vertical="center"/>
    </xf>
    <xf numFmtId="49" fontId="9" fillId="36" borderId="17" xfId="0" applyNumberFormat="1" applyFont="1" applyFill="1" applyBorder="1" applyAlignment="1">
      <alignment horizontal="center"/>
    </xf>
    <xf numFmtId="49" fontId="9" fillId="36" borderId="21" xfId="0" applyNumberFormat="1" applyFont="1" applyFill="1" applyBorder="1" applyAlignment="1">
      <alignment horizontal="center" vertical="center"/>
    </xf>
    <xf numFmtId="49" fontId="9" fillId="36" borderId="19" xfId="0" applyNumberFormat="1" applyFont="1" applyFill="1" applyBorder="1" applyAlignment="1">
      <alignment horizontal="right" vertical="center"/>
    </xf>
    <xf numFmtId="49" fontId="9" fillId="36" borderId="18" xfId="0" applyNumberFormat="1" applyFont="1" applyFill="1" applyBorder="1" applyAlignment="1">
      <alignment horizontal="right" vertical="center"/>
    </xf>
    <xf numFmtId="49" fontId="9" fillId="36" borderId="21" xfId="0" applyNumberFormat="1" applyFont="1" applyFill="1" applyBorder="1" applyAlignment="1">
      <alignment horizontal="right" vertical="center"/>
    </xf>
    <xf numFmtId="41" fontId="7" fillId="36" borderId="15" xfId="0" applyNumberFormat="1" applyFont="1" applyFill="1" applyBorder="1" applyAlignment="1">
      <alignment horizontal="right"/>
    </xf>
    <xf numFmtId="188" fontId="7" fillId="36" borderId="15" xfId="0" applyNumberFormat="1" applyFont="1" applyFill="1" applyBorder="1" applyAlignment="1">
      <alignment horizontal="right"/>
    </xf>
    <xf numFmtId="187" fontId="7" fillId="36" borderId="15" xfId="0" applyNumberFormat="1" applyFont="1" applyFill="1" applyBorder="1" applyAlignment="1">
      <alignment horizontal="right"/>
    </xf>
    <xf numFmtId="188" fontId="7" fillId="36" borderId="14" xfId="0" applyNumberFormat="1" applyFont="1" applyFill="1" applyBorder="1" applyAlignment="1">
      <alignment horizontal="right"/>
    </xf>
    <xf numFmtId="0" fontId="7" fillId="36" borderId="17" xfId="0" applyFont="1" applyFill="1" applyBorder="1" applyAlignment="1">
      <alignment horizontal="right"/>
    </xf>
    <xf numFmtId="188" fontId="7" fillId="36" borderId="22" xfId="0" applyNumberFormat="1" applyFont="1" applyFill="1" applyBorder="1" applyAlignment="1">
      <alignment horizontal="right"/>
    </xf>
    <xf numFmtId="3" fontId="9" fillId="36" borderId="17" xfId="0" applyNumberFormat="1" applyFont="1" applyFill="1" applyBorder="1" applyAlignment="1">
      <alignment horizontal="right"/>
    </xf>
    <xf numFmtId="39" fontId="9" fillId="36" borderId="17" xfId="0" applyNumberFormat="1" applyFont="1" applyFill="1" applyBorder="1" applyAlignment="1">
      <alignment horizontal="right"/>
    </xf>
    <xf numFmtId="37" fontId="9" fillId="36" borderId="20" xfId="0" applyNumberFormat="1" applyFont="1" applyFill="1" applyBorder="1" applyAlignment="1">
      <alignment horizontal="right"/>
    </xf>
    <xf numFmtId="188" fontId="9" fillId="36" borderId="11" xfId="0" applyNumberFormat="1" applyFont="1" applyFill="1" applyBorder="1" applyAlignment="1">
      <alignment horizontal="right"/>
    </xf>
    <xf numFmtId="188" fontId="9" fillId="36" borderId="23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NumberFormat="1" applyAlignment="1">
      <alignment horizontal="left" vertical="justify"/>
    </xf>
    <xf numFmtId="4" fontId="9" fillId="0" borderId="33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right"/>
    </xf>
    <xf numFmtId="49" fontId="11" fillId="0" borderId="3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justify" vertical="justify"/>
    </xf>
    <xf numFmtId="0" fontId="9" fillId="0" borderId="10" xfId="0" applyNumberFormat="1" applyFont="1" applyBorder="1" applyAlignment="1">
      <alignment horizontal="justify" vertical="justify"/>
    </xf>
    <xf numFmtId="0" fontId="9" fillId="0" borderId="35" xfId="0" applyNumberFormat="1" applyFont="1" applyBorder="1" applyAlignment="1">
      <alignment horizontal="justify" vertical="justify"/>
    </xf>
    <xf numFmtId="49" fontId="9" fillId="0" borderId="26" xfId="0" applyNumberFormat="1" applyFont="1" applyBorder="1" applyAlignment="1">
      <alignment horizontal="justify" vertical="justify"/>
    </xf>
    <xf numFmtId="49" fontId="9" fillId="0" borderId="28" xfId="0" applyNumberFormat="1" applyFont="1" applyBorder="1" applyAlignment="1">
      <alignment horizontal="justify" vertical="justify"/>
    </xf>
    <xf numFmtId="49" fontId="9" fillId="0" borderId="37" xfId="0" applyNumberFormat="1" applyFont="1" applyBorder="1" applyAlignment="1">
      <alignment horizontal="justify" vertical="justify"/>
    </xf>
    <xf numFmtId="186" fontId="19" fillId="0" borderId="0" xfId="0" applyNumberFormat="1" applyFont="1" applyAlignment="1">
      <alignment horizontal="center"/>
    </xf>
    <xf numFmtId="186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left"/>
    </xf>
    <xf numFmtId="0" fontId="9" fillId="0" borderId="3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justify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37" xfId="0" applyFont="1" applyFill="1" applyBorder="1" applyAlignment="1">
      <alignment horizontal="justify" vertical="justify"/>
    </xf>
    <xf numFmtId="49" fontId="9" fillId="0" borderId="27" xfId="0" applyNumberFormat="1" applyFont="1" applyBorder="1" applyAlignment="1">
      <alignment horizontal="justify" vertical="justify"/>
    </xf>
    <xf numFmtId="49" fontId="9" fillId="0" borderId="0" xfId="0" applyNumberFormat="1" applyFont="1" applyBorder="1" applyAlignment="1">
      <alignment horizontal="justify" vertical="justify"/>
    </xf>
    <xf numFmtId="49" fontId="9" fillId="0" borderId="44" xfId="0" applyNumberFormat="1" applyFont="1" applyBorder="1" applyAlignment="1">
      <alignment horizontal="justify" vertical="justify"/>
    </xf>
    <xf numFmtId="0" fontId="9" fillId="0" borderId="27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justify" vertical="justify"/>
    </xf>
    <xf numFmtId="0" fontId="9" fillId="0" borderId="44" xfId="0" applyFont="1" applyFill="1" applyBorder="1" applyAlignment="1">
      <alignment horizontal="justify" vertical="justify"/>
    </xf>
    <xf numFmtId="0" fontId="9" fillId="0" borderId="27" xfId="0" applyFont="1" applyBorder="1" applyAlignment="1">
      <alignment horizontal="justify" vertical="justify"/>
    </xf>
    <xf numFmtId="0" fontId="9" fillId="0" borderId="0" xfId="0" applyFont="1" applyBorder="1" applyAlignment="1">
      <alignment horizontal="justify" vertical="justify"/>
    </xf>
    <xf numFmtId="0" fontId="9" fillId="0" borderId="44" xfId="0" applyFont="1" applyBorder="1" applyAlignment="1">
      <alignment horizontal="justify" vertical="justify"/>
    </xf>
    <xf numFmtId="186" fontId="9" fillId="0" borderId="34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186" fontId="9" fillId="0" borderId="50" xfId="0" applyNumberFormat="1" applyFont="1" applyBorder="1" applyAlignment="1">
      <alignment horizontal="center" vertical="center"/>
    </xf>
    <xf numFmtId="186" fontId="9" fillId="0" borderId="51" xfId="0" applyNumberFormat="1" applyFont="1" applyBorder="1" applyAlignment="1">
      <alignment horizontal="center" vertical="center"/>
    </xf>
    <xf numFmtId="186" fontId="9" fillId="0" borderId="35" xfId="0" applyNumberFormat="1" applyFont="1" applyBorder="1" applyAlignment="1">
      <alignment horizontal="center" vertical="center"/>
    </xf>
    <xf numFmtId="186" fontId="9" fillId="0" borderId="27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186" fontId="9" fillId="0" borderId="21" xfId="0" applyNumberFormat="1" applyFont="1" applyBorder="1" applyAlignment="1">
      <alignment horizontal="center" vertical="center"/>
    </xf>
    <xf numFmtId="186" fontId="9" fillId="0" borderId="18" xfId="0" applyNumberFormat="1" applyFont="1" applyBorder="1" applyAlignment="1">
      <alignment horizontal="center" vertical="center"/>
    </xf>
    <xf numFmtId="186" fontId="9" fillId="0" borderId="44" xfId="0" applyNumberFormat="1" applyFont="1" applyBorder="1" applyAlignment="1">
      <alignment horizontal="center" vertical="center"/>
    </xf>
    <xf numFmtId="186" fontId="9" fillId="0" borderId="26" xfId="0" applyNumberFormat="1" applyFont="1" applyBorder="1" applyAlignment="1">
      <alignment horizontal="center" vertical="center"/>
    </xf>
    <xf numFmtId="186" fontId="9" fillId="0" borderId="28" xfId="0" applyNumberFormat="1" applyFont="1" applyBorder="1" applyAlignment="1">
      <alignment horizontal="center" vertical="center"/>
    </xf>
    <xf numFmtId="186" fontId="9" fillId="0" borderId="52" xfId="0" applyNumberFormat="1" applyFont="1" applyBorder="1" applyAlignment="1">
      <alignment horizontal="center" vertical="center"/>
    </xf>
    <xf numFmtId="186" fontId="9" fillId="0" borderId="53" xfId="0" applyNumberFormat="1" applyFont="1" applyBorder="1" applyAlignment="1">
      <alignment horizontal="center" vertical="center"/>
    </xf>
    <xf numFmtId="186" fontId="9" fillId="0" borderId="37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186" fontId="9" fillId="0" borderId="27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86" fontId="9" fillId="0" borderId="44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186" fontId="9" fillId="0" borderId="0" xfId="0" applyNumberFormat="1" applyFont="1" applyAlignment="1">
      <alignment horizontal="right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left"/>
    </xf>
    <xf numFmtId="49" fontId="9" fillId="0" borderId="3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justify" vertical="justify"/>
    </xf>
    <xf numFmtId="4" fontId="15" fillId="0" borderId="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1" fontId="9" fillId="0" borderId="11" xfId="0" applyNumberFormat="1" applyFont="1" applyBorder="1" applyAlignment="1">
      <alignment horizontal="center"/>
    </xf>
    <xf numFmtId="4" fontId="25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9" fillId="0" borderId="24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9" fontId="9" fillId="36" borderId="31" xfId="0" applyNumberFormat="1" applyFont="1" applyFill="1" applyBorder="1" applyAlignment="1">
      <alignment horizontal="center" vertical="center"/>
    </xf>
    <xf numFmtId="49" fontId="9" fillId="36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" fontId="11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4" fontId="2" fillId="36" borderId="0" xfId="0" applyNumberFormat="1" applyFont="1" applyFill="1" applyAlignment="1">
      <alignment horizontal="left" vertical="justify"/>
    </xf>
    <xf numFmtId="49" fontId="27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9" fillId="0" borderId="18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/>
    </xf>
    <xf numFmtId="41" fontId="9" fillId="0" borderId="13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44" xfId="0" applyFont="1" applyFill="1" applyBorder="1" applyAlignment="1">
      <alignment horizontal="justify" vertical="center" wrapText="1"/>
    </xf>
    <xf numFmtId="4" fontId="9" fillId="0" borderId="49" xfId="0" applyNumberFormat="1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104775</xdr:rowOff>
    </xdr:from>
    <xdr:to>
      <xdr:col>1</xdr:col>
      <xdr:colOff>742950</xdr:colOff>
      <xdr:row>5</xdr:row>
      <xdr:rowOff>95250</xdr:rowOff>
    </xdr:to>
    <xdr:pic>
      <xdr:nvPicPr>
        <xdr:cNvPr id="1" name="Picture 1" descr="manual_UNIT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22</xdr:row>
      <xdr:rowOff>0</xdr:rowOff>
    </xdr:from>
    <xdr:to>
      <xdr:col>1</xdr:col>
      <xdr:colOff>742950</xdr:colOff>
      <xdr:row>22</xdr:row>
      <xdr:rowOff>0</xdr:rowOff>
    </xdr:to>
    <xdr:pic>
      <xdr:nvPicPr>
        <xdr:cNvPr id="2" name="Picture 2" descr="manual_UNIT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315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1" name="Picture 2" descr="manual_UNIT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pic>
      <xdr:nvPicPr>
        <xdr:cNvPr id="2" name="Picture 2" descr="manual_UNIT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13</xdr:row>
      <xdr:rowOff>66675</xdr:rowOff>
    </xdr:from>
    <xdr:to>
      <xdr:col>14</xdr:col>
      <xdr:colOff>0</xdr:colOff>
      <xdr:row>20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3143250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2"/>
  <sheetViews>
    <sheetView view="pageBreakPreview" zoomScale="75" zoomScaleSheetLayoutView="75" zoomScalePageLayoutView="0" workbookViewId="0" topLeftCell="A1">
      <selection activeCell="I6" sqref="I6"/>
    </sheetView>
  </sheetViews>
  <sheetFormatPr defaultColWidth="9.140625" defaultRowHeight="13.5"/>
  <cols>
    <col min="1" max="1" width="7.28125" style="264" customWidth="1"/>
    <col min="2" max="9" width="10.00390625" style="264" customWidth="1"/>
    <col min="10" max="10" width="8.140625" style="264" customWidth="1"/>
    <col min="11" max="12" width="9.140625" style="264" customWidth="1"/>
    <col min="13" max="13" width="11.00390625" style="264" customWidth="1"/>
    <col min="14" max="14" width="9.140625" style="264" customWidth="1"/>
    <col min="15" max="15" width="9.28125" style="264" customWidth="1"/>
    <col min="16" max="16384" width="9.140625" style="264" customWidth="1"/>
  </cols>
  <sheetData>
    <row r="1" ht="61.5">
      <c r="H1" s="272"/>
    </row>
    <row r="2" spans="7:9" ht="61.5">
      <c r="G2" s="272"/>
      <c r="H2" s="272"/>
      <c r="I2" s="272"/>
    </row>
    <row r="3" spans="4:9" ht="61.5">
      <c r="D3" s="265" t="s">
        <v>202</v>
      </c>
      <c r="E3" s="265"/>
      <c r="F3" s="265" t="s">
        <v>203</v>
      </c>
      <c r="G3" s="271"/>
      <c r="H3" s="271" t="s">
        <v>204</v>
      </c>
      <c r="I3" s="272"/>
    </row>
    <row r="4" spans="7:9" ht="83.25" customHeight="1">
      <c r="G4" s="272"/>
      <c r="H4" s="272"/>
      <c r="I4" s="272"/>
    </row>
    <row r="5" spans="2:27" ht="61.5">
      <c r="B5" s="265"/>
      <c r="C5" s="265">
        <v>2</v>
      </c>
      <c r="D5" s="265"/>
      <c r="E5" s="265">
        <v>0</v>
      </c>
      <c r="F5" s="265"/>
      <c r="G5" s="265">
        <v>1</v>
      </c>
      <c r="H5" s="265"/>
      <c r="I5" s="265">
        <v>5</v>
      </c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</row>
    <row r="6" spans="11:27" ht="83.25" customHeight="1"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</row>
    <row r="7" spans="2:27" ht="61.5">
      <c r="B7" s="266" t="s">
        <v>205</v>
      </c>
      <c r="C7" s="266"/>
      <c r="D7" s="266"/>
      <c r="E7" s="266"/>
      <c r="F7" s="266"/>
      <c r="G7" s="266"/>
      <c r="H7" s="266"/>
      <c r="I7" s="266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</row>
    <row r="8" spans="11:27" ht="83.25" customHeight="1">
      <c r="K8" s="372"/>
      <c r="L8" s="372"/>
      <c r="M8" s="373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</row>
    <row r="9" spans="11:27" ht="61.5"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</row>
    <row r="10" spans="11:27" ht="61.5"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</row>
    <row r="11" spans="11:27" ht="61.5"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</row>
    <row r="12" spans="11:27" ht="61.5"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</row>
    <row r="13" spans="11:27" ht="61.5"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</row>
    <row r="14" spans="11:27" ht="61.5"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</row>
    <row r="15" spans="11:27" ht="61.5"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</row>
    <row r="16" spans="11:27" ht="61.5"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</row>
    <row r="17" spans="11:27" ht="61.5"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</row>
    <row r="18" spans="11:27" ht="61.5"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</row>
    <row r="19" spans="11:27" ht="61.5"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</row>
    <row r="20" spans="11:27" ht="61.5"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</row>
    <row r="21" spans="11:27" ht="61.5"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</row>
    <row r="22" spans="11:27" ht="61.5"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0" zoomScaleNormal="50" zoomScalePageLayoutView="0" workbookViewId="0" topLeftCell="A1">
      <selection activeCell="C23" sqref="C23"/>
    </sheetView>
  </sheetViews>
  <sheetFormatPr defaultColWidth="9.140625" defaultRowHeight="13.5"/>
  <cols>
    <col min="1" max="1" width="3.28125" style="6" customWidth="1"/>
    <col min="2" max="2" width="82.8515625" style="5" customWidth="1"/>
    <col min="3" max="3" width="0.13671875" style="5" hidden="1" customWidth="1"/>
    <col min="4" max="6" width="37.57421875" style="5" customWidth="1"/>
    <col min="7" max="7" width="14.28125" style="5" customWidth="1"/>
    <col min="8" max="10" width="13.7109375" style="5" customWidth="1"/>
    <col min="11" max="12" width="13.7109375" style="1" customWidth="1"/>
    <col min="13" max="13" width="13.7109375" style="5" customWidth="1"/>
    <col min="14" max="14" width="9.140625" style="1" customWidth="1"/>
    <col min="15" max="15" width="9.00390625" style="1" customWidth="1"/>
    <col min="16" max="16384" width="9.140625" style="1" customWidth="1"/>
  </cols>
  <sheetData>
    <row r="1" spans="1:13" ht="29.25" customHeight="1">
      <c r="A1" s="610" t="s">
        <v>288</v>
      </c>
      <c r="B1" s="610"/>
      <c r="C1" s="610"/>
      <c r="D1" s="610"/>
      <c r="E1" s="610"/>
      <c r="F1" s="610"/>
      <c r="G1" s="482"/>
      <c r="H1" s="482"/>
      <c r="I1" s="482"/>
      <c r="J1" s="12"/>
      <c r="K1" s="12"/>
      <c r="L1" s="12"/>
      <c r="M1" s="12"/>
    </row>
    <row r="2" spans="1:13" ht="21" customHeight="1">
      <c r="A2" s="610" t="s">
        <v>29</v>
      </c>
      <c r="B2" s="610"/>
      <c r="C2" s="610"/>
      <c r="D2" s="610"/>
      <c r="E2" s="610"/>
      <c r="F2" s="610"/>
      <c r="G2" s="482"/>
      <c r="H2" s="482"/>
      <c r="I2" s="482"/>
      <c r="J2" s="12"/>
      <c r="K2" s="12"/>
      <c r="L2" s="12"/>
      <c r="M2" s="12"/>
    </row>
    <row r="3" spans="1:13" ht="21" customHeight="1">
      <c r="A3" s="193"/>
      <c r="B3" s="193"/>
      <c r="C3" s="193"/>
      <c r="D3" s="193"/>
      <c r="E3" s="193"/>
      <c r="F3" s="193"/>
      <c r="G3" s="12"/>
      <c r="H3" s="12"/>
      <c r="I3" s="12"/>
      <c r="J3" s="12"/>
      <c r="K3" s="12"/>
      <c r="L3" s="12"/>
      <c r="M3" s="12"/>
    </row>
    <row r="4" spans="1:13" ht="21" customHeight="1">
      <c r="A4" s="709" t="s">
        <v>255</v>
      </c>
      <c r="B4" s="709"/>
      <c r="C4" s="709"/>
      <c r="D4" s="709"/>
      <c r="E4" s="709"/>
      <c r="F4" s="709"/>
      <c r="G4" s="13"/>
      <c r="H4" s="13"/>
      <c r="I4" s="13"/>
      <c r="J4" s="13"/>
      <c r="K4" s="13"/>
      <c r="L4" s="13"/>
      <c r="M4" s="13"/>
    </row>
    <row r="5" spans="1:13" ht="30" customHeight="1">
      <c r="A5" s="710" t="s">
        <v>259</v>
      </c>
      <c r="B5" s="710"/>
      <c r="C5" s="710"/>
      <c r="D5" s="710"/>
      <c r="E5" s="710"/>
      <c r="F5" s="710"/>
      <c r="G5" s="14"/>
      <c r="H5" s="14"/>
      <c r="I5" s="14"/>
      <c r="J5" s="14"/>
      <c r="K5" s="14"/>
      <c r="L5" s="14"/>
      <c r="M5" s="14"/>
    </row>
    <row r="6" spans="1:13" ht="29.25" customHeight="1">
      <c r="A6" s="8"/>
      <c r="B6" s="8"/>
      <c r="C6" s="8"/>
      <c r="D6" s="8"/>
      <c r="E6" s="8"/>
      <c r="F6" s="8"/>
      <c r="G6" s="15"/>
      <c r="H6" s="15"/>
      <c r="I6" s="15"/>
      <c r="J6" s="15"/>
      <c r="K6" s="15"/>
      <c r="L6" s="15"/>
      <c r="M6" s="15"/>
    </row>
    <row r="7" spans="1:13" ht="20.25" customHeight="1">
      <c r="A7" s="8"/>
      <c r="B7" s="8"/>
      <c r="C7" s="8"/>
      <c r="D7" s="8"/>
      <c r="E7" s="8"/>
      <c r="F7" s="8"/>
      <c r="G7" s="15"/>
      <c r="H7" s="15"/>
      <c r="I7" s="15"/>
      <c r="J7" s="15"/>
      <c r="K7" s="15"/>
      <c r="L7" s="15"/>
      <c r="M7" s="15"/>
    </row>
    <row r="8" spans="1:13" s="204" customFormat="1" ht="20.25" customHeight="1">
      <c r="A8" s="688" t="s">
        <v>182</v>
      </c>
      <c r="B8" s="688"/>
      <c r="C8" s="250"/>
      <c r="D8" s="251"/>
      <c r="E8" s="251"/>
      <c r="F8" s="240" t="s">
        <v>273</v>
      </c>
      <c r="G8" s="251"/>
      <c r="H8" s="251"/>
      <c r="I8" s="252"/>
      <c r="J8" s="252"/>
      <c r="K8" s="252"/>
      <c r="L8" s="252"/>
      <c r="M8" s="252"/>
    </row>
    <row r="9" spans="1:12" s="142" customFormat="1" ht="18" customHeight="1">
      <c r="A9" s="675" t="s">
        <v>21</v>
      </c>
      <c r="B9" s="675"/>
      <c r="C9" s="140"/>
      <c r="D9" s="141"/>
      <c r="E9" s="141"/>
      <c r="F9" s="190" t="s">
        <v>47</v>
      </c>
      <c r="G9" s="141"/>
      <c r="H9" s="141"/>
      <c r="J9" s="548"/>
      <c r="K9" s="549"/>
      <c r="L9" s="550"/>
    </row>
    <row r="10" spans="1:13" s="61" customFormat="1" ht="15" customHeight="1">
      <c r="A10" s="679" t="s">
        <v>75</v>
      </c>
      <c r="B10" s="679"/>
      <c r="C10" s="54"/>
      <c r="D10" s="705" t="s">
        <v>246</v>
      </c>
      <c r="E10" s="707" t="s">
        <v>264</v>
      </c>
      <c r="F10" s="707" t="s">
        <v>274</v>
      </c>
      <c r="G10" s="25"/>
      <c r="H10" s="25"/>
      <c r="I10" s="25"/>
      <c r="J10" s="51"/>
      <c r="K10" s="25"/>
      <c r="L10" s="24"/>
      <c r="M10" s="87"/>
    </row>
    <row r="11" spans="1:13" s="61" customFormat="1" ht="15" customHeight="1">
      <c r="A11" s="681"/>
      <c r="B11" s="681"/>
      <c r="C11" s="25"/>
      <c r="D11" s="706"/>
      <c r="E11" s="708"/>
      <c r="F11" s="708"/>
      <c r="G11" s="25"/>
      <c r="H11" s="25"/>
      <c r="I11" s="25"/>
      <c r="J11" s="51"/>
      <c r="K11" s="25"/>
      <c r="L11" s="24"/>
      <c r="M11" s="87"/>
    </row>
    <row r="12" spans="2:12" s="79" customFormat="1" ht="15" customHeight="1">
      <c r="B12" s="47" t="s">
        <v>76</v>
      </c>
      <c r="C12" s="46"/>
      <c r="D12" s="34"/>
      <c r="E12" s="34"/>
      <c r="F12" s="68"/>
      <c r="G12" s="36"/>
      <c r="H12" s="36"/>
      <c r="I12" s="37"/>
      <c r="J12" s="551"/>
      <c r="K12" s="37"/>
      <c r="L12" s="552"/>
    </row>
    <row r="13" spans="1:12" s="79" customFormat="1" ht="15" customHeight="1">
      <c r="A13" s="46"/>
      <c r="B13" s="47" t="s">
        <v>77</v>
      </c>
      <c r="C13" s="46"/>
      <c r="D13" s="34"/>
      <c r="E13" s="34"/>
      <c r="F13" s="74"/>
      <c r="G13" s="36"/>
      <c r="H13" s="36"/>
      <c r="I13" s="37"/>
      <c r="J13" s="553"/>
      <c r="K13" s="43"/>
      <c r="L13" s="42"/>
    </row>
    <row r="14" spans="1:12" s="79" customFormat="1" ht="15" customHeight="1">
      <c r="A14" s="46"/>
      <c r="B14" s="47" t="s">
        <v>79</v>
      </c>
      <c r="C14" s="46"/>
      <c r="D14" s="34"/>
      <c r="E14" s="34"/>
      <c r="F14" s="68"/>
      <c r="G14" s="36"/>
      <c r="H14" s="36"/>
      <c r="I14" s="37"/>
      <c r="J14" s="37"/>
      <c r="K14" s="37"/>
      <c r="L14" s="37"/>
    </row>
    <row r="15" spans="1:12" s="79" customFormat="1" ht="15" customHeight="1">
      <c r="A15" s="46"/>
      <c r="B15" s="47" t="s">
        <v>80</v>
      </c>
      <c r="C15" s="46"/>
      <c r="D15" s="34"/>
      <c r="E15" s="34">
        <f>D15/1.045</f>
        <v>0</v>
      </c>
      <c r="F15" s="68"/>
      <c r="G15" s="36"/>
      <c r="H15" s="36">
        <f>G15/1.092025</f>
        <v>0</v>
      </c>
      <c r="I15" s="37"/>
      <c r="J15" s="37"/>
      <c r="K15" s="37">
        <f>J15/1.141166</f>
        <v>0</v>
      </c>
      <c r="L15" s="37"/>
    </row>
    <row r="16" spans="1:12" s="79" customFormat="1" ht="15" customHeight="1">
      <c r="A16" s="46"/>
      <c r="B16" s="47" t="s">
        <v>137</v>
      </c>
      <c r="C16" s="46"/>
      <c r="D16" s="34"/>
      <c r="E16" s="34"/>
      <c r="F16" s="68"/>
      <c r="G16" s="36"/>
      <c r="H16" s="36"/>
      <c r="I16" s="37"/>
      <c r="J16" s="37"/>
      <c r="K16" s="37"/>
      <c r="L16" s="37"/>
    </row>
    <row r="17" spans="1:12" s="79" customFormat="1" ht="15" customHeight="1">
      <c r="A17" s="46"/>
      <c r="B17" s="47" t="s">
        <v>81</v>
      </c>
      <c r="C17" s="46"/>
      <c r="D17" s="34"/>
      <c r="E17" s="34"/>
      <c r="F17" s="68"/>
      <c r="G17" s="36"/>
      <c r="H17" s="36"/>
      <c r="I17" s="37"/>
      <c r="J17" s="37"/>
      <c r="K17" s="37"/>
      <c r="L17" s="37"/>
    </row>
    <row r="18" spans="1:12" s="79" customFormat="1" ht="15" customHeight="1">
      <c r="A18" s="46"/>
      <c r="B18" s="47" t="s">
        <v>78</v>
      </c>
      <c r="C18" s="46"/>
      <c r="D18" s="34"/>
      <c r="E18" s="34"/>
      <c r="F18" s="68"/>
      <c r="G18" s="36"/>
      <c r="H18" s="36"/>
      <c r="I18" s="37"/>
      <c r="J18" s="37"/>
      <c r="K18" s="37"/>
      <c r="L18" s="37"/>
    </row>
    <row r="19" spans="1:12" s="79" customFormat="1" ht="15" customHeight="1">
      <c r="A19" s="46"/>
      <c r="B19" s="47" t="s">
        <v>82</v>
      </c>
      <c r="C19" s="46"/>
      <c r="D19" s="34"/>
      <c r="E19" s="34"/>
      <c r="F19" s="68"/>
      <c r="G19" s="36"/>
      <c r="H19" s="36"/>
      <c r="I19" s="37"/>
      <c r="J19" s="37"/>
      <c r="K19" s="37"/>
      <c r="L19" s="37"/>
    </row>
    <row r="20" spans="1:12" s="79" customFormat="1" ht="15" customHeight="1">
      <c r="A20" s="46"/>
      <c r="B20" s="47" t="s">
        <v>83</v>
      </c>
      <c r="C20" s="46">
        <v>3587</v>
      </c>
      <c r="D20" s="165" t="s">
        <v>159</v>
      </c>
      <c r="E20" s="165" t="s">
        <v>159</v>
      </c>
      <c r="F20" s="166" t="s">
        <v>159</v>
      </c>
      <c r="G20" s="36"/>
      <c r="H20" s="36"/>
      <c r="I20" s="37"/>
      <c r="J20" s="37"/>
      <c r="K20" s="37"/>
      <c r="L20" s="37"/>
    </row>
    <row r="21" spans="1:12" s="79" customFormat="1" ht="15" customHeight="1">
      <c r="A21" s="46"/>
      <c r="B21" s="47" t="s">
        <v>84</v>
      </c>
      <c r="C21" s="46">
        <v>200</v>
      </c>
      <c r="D21" s="34"/>
      <c r="E21" s="34"/>
      <c r="F21" s="68"/>
      <c r="G21" s="36"/>
      <c r="H21" s="36"/>
      <c r="I21" s="37"/>
      <c r="J21" s="37"/>
      <c r="K21" s="37"/>
      <c r="L21" s="37"/>
    </row>
    <row r="22" spans="1:12" s="79" customFormat="1" ht="15" customHeight="1">
      <c r="A22" s="46"/>
      <c r="B22" s="47" t="s">
        <v>85</v>
      </c>
      <c r="C22" s="46">
        <v>3237</v>
      </c>
      <c r="D22" s="34"/>
      <c r="E22" s="34"/>
      <c r="F22" s="68"/>
      <c r="G22" s="36"/>
      <c r="H22" s="36"/>
      <c r="I22" s="37"/>
      <c r="J22" s="37"/>
      <c r="K22" s="37"/>
      <c r="L22" s="37"/>
    </row>
    <row r="23" spans="1:12" s="79" customFormat="1" ht="15" customHeight="1">
      <c r="A23" s="46"/>
      <c r="B23" s="47" t="s">
        <v>86</v>
      </c>
      <c r="C23" s="46"/>
      <c r="D23" s="34"/>
      <c r="E23" s="34"/>
      <c r="F23" s="68"/>
      <c r="G23" s="36"/>
      <c r="H23" s="36"/>
      <c r="I23" s="37"/>
      <c r="J23" s="37"/>
      <c r="K23" s="37"/>
      <c r="L23" s="37"/>
    </row>
    <row r="24" spans="1:12" s="79" customFormat="1" ht="15" customHeight="1">
      <c r="A24" s="46"/>
      <c r="B24" s="47" t="s">
        <v>87</v>
      </c>
      <c r="C24" s="46"/>
      <c r="D24" s="34"/>
      <c r="E24" s="34"/>
      <c r="F24" s="68"/>
      <c r="G24" s="36"/>
      <c r="H24" s="36"/>
      <c r="I24" s="37"/>
      <c r="J24" s="37"/>
      <c r="K24" s="37"/>
      <c r="L24" s="37"/>
    </row>
    <row r="25" spans="1:12" s="79" customFormat="1" ht="15" customHeight="1">
      <c r="A25" s="46"/>
      <c r="B25" s="47" t="s">
        <v>79</v>
      </c>
      <c r="C25" s="46"/>
      <c r="D25" s="34"/>
      <c r="E25" s="34"/>
      <c r="F25" s="68"/>
      <c r="G25" s="36"/>
      <c r="H25" s="36"/>
      <c r="I25" s="37"/>
      <c r="J25" s="37"/>
      <c r="K25" s="37"/>
      <c r="L25" s="37"/>
    </row>
    <row r="26" spans="1:12" s="79" customFormat="1" ht="15" customHeight="1">
      <c r="A26" s="46"/>
      <c r="B26" s="47" t="s">
        <v>80</v>
      </c>
      <c r="C26" s="46"/>
      <c r="D26" s="34"/>
      <c r="E26" s="34"/>
      <c r="F26" s="68"/>
      <c r="G26" s="36"/>
      <c r="H26" s="36"/>
      <c r="I26" s="37"/>
      <c r="J26" s="37"/>
      <c r="K26" s="37"/>
      <c r="L26" s="37"/>
    </row>
    <row r="27" spans="1:12" s="79" customFormat="1" ht="15" customHeight="1">
      <c r="A27" s="46"/>
      <c r="B27" s="47" t="s">
        <v>138</v>
      </c>
      <c r="C27" s="46"/>
      <c r="D27" s="34"/>
      <c r="E27" s="34"/>
      <c r="F27" s="68"/>
      <c r="G27" s="36"/>
      <c r="H27" s="36"/>
      <c r="I27" s="37"/>
      <c r="J27" s="37"/>
      <c r="K27" s="37"/>
      <c r="L27" s="37"/>
    </row>
    <row r="28" spans="1:12" s="79" customFormat="1" ht="15" customHeight="1">
      <c r="A28" s="46"/>
      <c r="B28" s="47" t="s">
        <v>79</v>
      </c>
      <c r="C28" s="46"/>
      <c r="D28" s="34"/>
      <c r="E28" s="34"/>
      <c r="F28" s="68"/>
      <c r="G28" s="36"/>
      <c r="H28" s="36"/>
      <c r="I28" s="37"/>
      <c r="J28" s="37"/>
      <c r="K28" s="37"/>
      <c r="L28" s="37"/>
    </row>
    <row r="29" spans="1:12" s="79" customFormat="1" ht="15" customHeight="1">
      <c r="A29" s="46"/>
      <c r="B29" s="47" t="s">
        <v>80</v>
      </c>
      <c r="C29" s="46"/>
      <c r="D29" s="34"/>
      <c r="E29" s="34"/>
      <c r="F29" s="68"/>
      <c r="G29" s="36"/>
      <c r="H29" s="36"/>
      <c r="I29" s="37"/>
      <c r="J29" s="37"/>
      <c r="K29" s="37"/>
      <c r="L29" s="37"/>
    </row>
    <row r="30" spans="1:12" s="79" customFormat="1" ht="15" customHeight="1">
      <c r="A30" s="46"/>
      <c r="B30" s="47" t="s">
        <v>88</v>
      </c>
      <c r="C30" s="46"/>
      <c r="D30" s="34"/>
      <c r="E30" s="34"/>
      <c r="F30" s="68"/>
      <c r="G30" s="36"/>
      <c r="H30" s="36"/>
      <c r="I30" s="37"/>
      <c r="J30" s="37"/>
      <c r="K30" s="37"/>
      <c r="L30" s="37"/>
    </row>
    <row r="31" spans="1:12" s="79" customFormat="1" ht="15" customHeight="1">
      <c r="A31" s="63"/>
      <c r="B31" s="64" t="s">
        <v>89</v>
      </c>
      <c r="C31" s="63"/>
      <c r="D31" s="65"/>
      <c r="E31" s="65"/>
      <c r="F31" s="70"/>
      <c r="G31" s="36"/>
      <c r="H31" s="36"/>
      <c r="I31" s="37"/>
      <c r="J31" s="37"/>
      <c r="K31" s="37"/>
      <c r="L31" s="37"/>
    </row>
    <row r="32" spans="1:13" s="79" customFormat="1" ht="15" customHeight="1">
      <c r="A32" s="679" t="s">
        <v>90</v>
      </c>
      <c r="B32" s="679"/>
      <c r="C32" s="54"/>
      <c r="D32" s="705" t="s">
        <v>246</v>
      </c>
      <c r="E32" s="707" t="s">
        <v>264</v>
      </c>
      <c r="F32" s="707" t="s">
        <v>274</v>
      </c>
      <c r="G32" s="46"/>
      <c r="H32" s="46"/>
      <c r="I32" s="46"/>
      <c r="J32" s="46"/>
      <c r="K32" s="80"/>
      <c r="L32" s="80"/>
      <c r="M32" s="71"/>
    </row>
    <row r="33" spans="1:13" s="79" customFormat="1" ht="15" customHeight="1">
      <c r="A33" s="681"/>
      <c r="B33" s="681"/>
      <c r="C33" s="25"/>
      <c r="D33" s="706"/>
      <c r="E33" s="708"/>
      <c r="F33" s="708"/>
      <c r="G33" s="71"/>
      <c r="H33" s="71"/>
      <c r="I33" s="71"/>
      <c r="J33" s="71"/>
      <c r="M33" s="71"/>
    </row>
    <row r="34" spans="2:13" s="79" customFormat="1" ht="15" customHeight="1">
      <c r="B34" s="47" t="s">
        <v>91</v>
      </c>
      <c r="C34" s="46"/>
      <c r="D34" s="34"/>
      <c r="E34" s="34"/>
      <c r="F34" s="68"/>
      <c r="G34" s="46"/>
      <c r="H34" s="71"/>
      <c r="I34" s="71"/>
      <c r="J34" s="71"/>
      <c r="M34" s="71"/>
    </row>
    <row r="35" spans="1:13" s="79" customFormat="1" ht="15" customHeight="1">
      <c r="A35" s="46"/>
      <c r="B35" s="47" t="s">
        <v>92</v>
      </c>
      <c r="C35" s="71"/>
      <c r="D35" s="47"/>
      <c r="E35" s="47"/>
      <c r="F35" s="71"/>
      <c r="G35" s="46"/>
      <c r="H35" s="71"/>
      <c r="I35" s="71"/>
      <c r="J35" s="71"/>
      <c r="M35" s="71"/>
    </row>
    <row r="36" spans="1:13" s="79" customFormat="1" ht="15" customHeight="1">
      <c r="A36" s="46"/>
      <c r="B36" s="47" t="s">
        <v>93</v>
      </c>
      <c r="C36" s="71"/>
      <c r="D36" s="47"/>
      <c r="E36" s="47"/>
      <c r="F36" s="71"/>
      <c r="G36" s="46"/>
      <c r="H36" s="71"/>
      <c r="I36" s="71"/>
      <c r="J36" s="71"/>
      <c r="M36" s="71"/>
    </row>
    <row r="37" spans="1:13" s="79" customFormat="1" ht="15" customHeight="1">
      <c r="A37" s="46"/>
      <c r="B37" s="47" t="s">
        <v>94</v>
      </c>
      <c r="C37" s="71"/>
      <c r="D37" s="47"/>
      <c r="E37" s="47"/>
      <c r="F37" s="71"/>
      <c r="G37" s="46"/>
      <c r="H37" s="71"/>
      <c r="I37" s="48"/>
      <c r="J37" s="71"/>
      <c r="M37" s="71"/>
    </row>
    <row r="38" spans="1:13" s="79" customFormat="1" ht="15" customHeight="1">
      <c r="A38" s="46"/>
      <c r="B38" s="47" t="s">
        <v>95</v>
      </c>
      <c r="C38" s="71"/>
      <c r="D38" s="165" t="s">
        <v>159</v>
      </c>
      <c r="E38" s="165" t="s">
        <v>159</v>
      </c>
      <c r="F38" s="166" t="s">
        <v>159</v>
      </c>
      <c r="G38" s="46"/>
      <c r="H38" s="71"/>
      <c r="I38" s="71"/>
      <c r="J38" s="71"/>
      <c r="M38" s="71"/>
    </row>
    <row r="39" spans="1:13" s="79" customFormat="1" ht="15" customHeight="1">
      <c r="A39" s="46"/>
      <c r="B39" s="47" t="s">
        <v>96</v>
      </c>
      <c r="C39" s="71"/>
      <c r="D39" s="47"/>
      <c r="E39" s="47"/>
      <c r="F39" s="71"/>
      <c r="G39" s="46"/>
      <c r="H39" s="71"/>
      <c r="I39" s="71"/>
      <c r="J39" s="71"/>
      <c r="M39" s="71"/>
    </row>
    <row r="40" spans="1:13" s="79" customFormat="1" ht="15" customHeight="1">
      <c r="A40" s="46"/>
      <c r="B40" s="47" t="s">
        <v>97</v>
      </c>
      <c r="C40" s="71"/>
      <c r="D40" s="47"/>
      <c r="E40" s="47"/>
      <c r="F40" s="71"/>
      <c r="G40" s="46"/>
      <c r="H40" s="71"/>
      <c r="I40" s="71"/>
      <c r="J40" s="71"/>
      <c r="M40" s="71"/>
    </row>
    <row r="41" spans="1:13" s="79" customFormat="1" ht="15" customHeight="1">
      <c r="A41" s="46"/>
      <c r="B41" s="47" t="s">
        <v>98</v>
      </c>
      <c r="C41" s="71"/>
      <c r="D41" s="47"/>
      <c r="E41" s="47"/>
      <c r="F41" s="71"/>
      <c r="G41" s="46"/>
      <c r="H41" s="71"/>
      <c r="I41" s="71"/>
      <c r="J41" s="71"/>
      <c r="M41" s="71"/>
    </row>
    <row r="42" spans="1:13" s="79" customFormat="1" ht="15" customHeight="1">
      <c r="A42" s="48"/>
      <c r="B42" s="49" t="s">
        <v>99</v>
      </c>
      <c r="C42" s="48"/>
      <c r="D42" s="49"/>
      <c r="E42" s="49"/>
      <c r="F42" s="48"/>
      <c r="G42" s="46"/>
      <c r="H42" s="71"/>
      <c r="I42" s="71"/>
      <c r="J42" s="71"/>
      <c r="M42" s="71"/>
    </row>
    <row r="43" spans="1:13" s="79" customFormat="1" ht="15" customHeight="1">
      <c r="A43" s="63"/>
      <c r="B43" s="64" t="s">
        <v>100</v>
      </c>
      <c r="C43" s="63"/>
      <c r="D43" s="64"/>
      <c r="E43" s="64"/>
      <c r="F43" s="63"/>
      <c r="G43" s="46"/>
      <c r="H43" s="71"/>
      <c r="I43" s="71"/>
      <c r="J43" s="71"/>
      <c r="M43" s="71"/>
    </row>
    <row r="44" spans="1:13" s="79" customFormat="1" ht="15" customHeight="1">
      <c r="A44" s="48"/>
      <c r="B44" s="49" t="s">
        <v>101</v>
      </c>
      <c r="C44" s="48"/>
      <c r="D44" s="49"/>
      <c r="E44" s="49"/>
      <c r="F44" s="48"/>
      <c r="G44" s="46"/>
      <c r="H44" s="71"/>
      <c r="I44" s="71"/>
      <c r="J44" s="71"/>
      <c r="M44" s="71"/>
    </row>
    <row r="45" spans="1:13" s="79" customFormat="1" ht="15" customHeight="1">
      <c r="A45" s="48"/>
      <c r="B45" s="49" t="s">
        <v>102</v>
      </c>
      <c r="C45" s="48"/>
      <c r="D45" s="49"/>
      <c r="E45" s="49"/>
      <c r="F45" s="48"/>
      <c r="G45" s="46"/>
      <c r="H45" s="71"/>
      <c r="I45" s="71"/>
      <c r="J45" s="71"/>
      <c r="M45" s="71"/>
    </row>
    <row r="46" spans="1:13" s="79" customFormat="1" ht="15" customHeight="1">
      <c r="A46" s="46"/>
      <c r="B46" s="71" t="s">
        <v>103</v>
      </c>
      <c r="C46" s="71"/>
      <c r="D46" s="71"/>
      <c r="E46" s="71"/>
      <c r="F46" s="71"/>
      <c r="G46" s="46"/>
      <c r="H46" s="71"/>
      <c r="I46" s="71"/>
      <c r="J46" s="71"/>
      <c r="M46" s="71"/>
    </row>
    <row r="47" spans="1:13" s="79" customFormat="1" ht="15" customHeight="1">
      <c r="A47" s="46"/>
      <c r="B47" s="71"/>
      <c r="C47" s="71"/>
      <c r="D47" s="71"/>
      <c r="E47" s="71"/>
      <c r="F47" s="218" t="s">
        <v>213</v>
      </c>
      <c r="G47" s="46"/>
      <c r="H47" s="71"/>
      <c r="I47" s="71"/>
      <c r="J47" s="71"/>
      <c r="M47" s="71"/>
    </row>
    <row r="48" spans="1:13" s="79" customFormat="1" ht="15">
      <c r="A48" s="46"/>
      <c r="B48" s="71"/>
      <c r="C48" s="71"/>
      <c r="D48" s="71"/>
      <c r="E48" s="71"/>
      <c r="F48" s="71"/>
      <c r="G48" s="46"/>
      <c r="H48" s="71"/>
      <c r="I48" s="71"/>
      <c r="J48" s="71"/>
      <c r="M48" s="71"/>
    </row>
    <row r="49" spans="1:13" s="79" customFormat="1" ht="15">
      <c r="A49" s="46"/>
      <c r="B49" s="71"/>
      <c r="C49" s="71"/>
      <c r="D49" s="71"/>
      <c r="E49" s="71"/>
      <c r="F49" s="71"/>
      <c r="G49" s="71"/>
      <c r="H49" s="71"/>
      <c r="I49" s="71"/>
      <c r="J49" s="71"/>
      <c r="M49" s="71"/>
    </row>
  </sheetData>
  <sheetProtection/>
  <mergeCells count="14">
    <mergeCell ref="A9:B9"/>
    <mergeCell ref="A1:F1"/>
    <mergeCell ref="A2:F2"/>
    <mergeCell ref="A4:F4"/>
    <mergeCell ref="A5:F5"/>
    <mergeCell ref="A8:B8"/>
    <mergeCell ref="A10:B11"/>
    <mergeCell ref="D10:D11"/>
    <mergeCell ref="E10:E11"/>
    <mergeCell ref="F10:F11"/>
    <mergeCell ref="A32:B33"/>
    <mergeCell ref="D32:D33"/>
    <mergeCell ref="E32:E33"/>
    <mergeCell ref="F32:F33"/>
  </mergeCells>
  <printOptions horizontalCentered="1"/>
  <pageMargins left="0.3937007874015748" right="0.3937007874015748" top="0.5118110236220472" bottom="0.1968503937007874" header="0" footer="0"/>
  <pageSetup horizontalDpi="600" verticalDpi="600" orientation="landscape" paperSize="9" scale="66" r:id="rId1"/>
  <rowBreaks count="1" manualBreakCount="1">
    <brk id="50" max="5" man="1"/>
  </rowBreaks>
  <colBreaks count="1" manualBreakCount="1">
    <brk id="6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70" zoomScaleNormal="60" zoomScaleSheetLayoutView="70" zoomScalePageLayoutView="0" workbookViewId="0" topLeftCell="A1">
      <selection activeCell="C23" sqref="C23"/>
    </sheetView>
  </sheetViews>
  <sheetFormatPr defaultColWidth="9.140625" defaultRowHeight="13.5"/>
  <cols>
    <col min="1" max="1" width="3.28125" style="6" customWidth="1"/>
    <col min="2" max="2" width="13.28125" style="83" customWidth="1"/>
    <col min="3" max="3" width="0.13671875" style="5" hidden="1" customWidth="1"/>
    <col min="4" max="6" width="33.00390625" style="5" customWidth="1"/>
    <col min="7" max="7" width="28.421875" style="5" bestFit="1" customWidth="1"/>
    <col min="8" max="8" width="42.57421875" style="5" customWidth="1"/>
    <col min="9" max="10" width="13.7109375" style="5" customWidth="1"/>
    <col min="11" max="12" width="13.7109375" style="1" customWidth="1"/>
    <col min="13" max="13" width="13.7109375" style="5" customWidth="1"/>
    <col min="14" max="14" width="9.140625" style="1" customWidth="1"/>
    <col min="15" max="15" width="9.00390625" style="1" customWidth="1"/>
    <col min="16" max="16384" width="9.140625" style="1" customWidth="1"/>
  </cols>
  <sheetData>
    <row r="1" spans="1:13" ht="27.75" customHeight="1">
      <c r="A1" s="610" t="s">
        <v>288</v>
      </c>
      <c r="B1" s="610"/>
      <c r="C1" s="610"/>
      <c r="D1" s="610"/>
      <c r="E1" s="610"/>
      <c r="F1" s="610"/>
      <c r="G1" s="610"/>
      <c r="H1" s="610"/>
      <c r="I1" s="12"/>
      <c r="J1" s="12"/>
      <c r="K1" s="12"/>
      <c r="L1" s="12"/>
      <c r="M1" s="12"/>
    </row>
    <row r="2" spans="1:13" ht="27" customHeight="1">
      <c r="A2" s="610" t="s">
        <v>29</v>
      </c>
      <c r="B2" s="610"/>
      <c r="C2" s="610"/>
      <c r="D2" s="610"/>
      <c r="E2" s="610"/>
      <c r="F2" s="610"/>
      <c r="G2" s="610"/>
      <c r="H2" s="610"/>
      <c r="I2" s="12"/>
      <c r="J2" s="12"/>
      <c r="K2" s="12"/>
      <c r="L2" s="12"/>
      <c r="M2" s="12"/>
    </row>
    <row r="3" spans="1:13" ht="24" customHeight="1">
      <c r="A3" s="194"/>
      <c r="B3" s="194"/>
      <c r="C3" s="194"/>
      <c r="D3" s="194"/>
      <c r="E3" s="194"/>
      <c r="F3" s="194"/>
      <c r="G3" s="194"/>
      <c r="H3" s="194"/>
      <c r="I3" s="12"/>
      <c r="J3" s="12"/>
      <c r="K3" s="12"/>
      <c r="L3" s="12"/>
      <c r="M3" s="12"/>
    </row>
    <row r="4" spans="1:13" ht="27" customHeight="1">
      <c r="A4" s="682" t="s">
        <v>209</v>
      </c>
      <c r="B4" s="682"/>
      <c r="C4" s="682"/>
      <c r="D4" s="682"/>
      <c r="E4" s="682"/>
      <c r="F4" s="682"/>
      <c r="G4" s="682"/>
      <c r="H4" s="682"/>
      <c r="I4" s="13"/>
      <c r="J4" s="13"/>
      <c r="K4" s="13"/>
      <c r="L4" s="13"/>
      <c r="M4" s="13"/>
    </row>
    <row r="5" spans="1:13" ht="27" customHeight="1">
      <c r="A5" s="696" t="s">
        <v>243</v>
      </c>
      <c r="B5" s="696"/>
      <c r="C5" s="696"/>
      <c r="D5" s="696"/>
      <c r="E5" s="696"/>
      <c r="F5" s="696"/>
      <c r="G5" s="696"/>
      <c r="H5" s="696"/>
      <c r="I5" s="14"/>
      <c r="J5" s="14"/>
      <c r="K5" s="14"/>
      <c r="L5" s="14"/>
      <c r="M5" s="14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14"/>
      <c r="J6" s="14"/>
      <c r="K6" s="14"/>
      <c r="L6" s="14"/>
      <c r="M6" s="14"/>
    </row>
    <row r="7" spans="1:13" ht="30" customHeight="1">
      <c r="A7" s="8"/>
      <c r="B7" s="8"/>
      <c r="C7" s="8"/>
      <c r="D7" s="8"/>
      <c r="E7" s="8"/>
      <c r="F7" s="8"/>
      <c r="G7" s="8"/>
      <c r="H7" s="8"/>
      <c r="I7" s="14"/>
      <c r="J7" s="14"/>
      <c r="K7" s="14"/>
      <c r="L7" s="14"/>
      <c r="M7" s="14"/>
    </row>
    <row r="8" spans="1:13" s="254" customFormat="1" ht="20.25" customHeight="1">
      <c r="A8" s="238" t="s">
        <v>182</v>
      </c>
      <c r="B8" s="238"/>
      <c r="C8" s="235"/>
      <c r="D8" s="235"/>
      <c r="E8" s="236"/>
      <c r="F8" s="236"/>
      <c r="G8" s="236"/>
      <c r="H8" s="240" t="s">
        <v>273</v>
      </c>
      <c r="I8" s="253"/>
      <c r="J8" s="253"/>
      <c r="K8" s="253"/>
      <c r="L8" s="253"/>
      <c r="M8" s="253"/>
    </row>
    <row r="9" spans="1:12" s="143" customFormat="1" ht="18" customHeight="1">
      <c r="A9" s="241" t="s">
        <v>21</v>
      </c>
      <c r="B9" s="241"/>
      <c r="C9" s="255"/>
      <c r="D9" s="256"/>
      <c r="E9" s="76"/>
      <c r="F9" s="77"/>
      <c r="G9" s="77"/>
      <c r="H9" s="230" t="s">
        <v>47</v>
      </c>
      <c r="J9" s="545"/>
      <c r="K9" s="546"/>
      <c r="L9" s="547"/>
    </row>
    <row r="10" spans="1:13" s="61" customFormat="1" ht="15" customHeight="1">
      <c r="A10" s="86"/>
      <c r="B10" s="127"/>
      <c r="C10" s="54"/>
      <c r="D10" s="99"/>
      <c r="E10" s="99"/>
      <c r="F10" s="99"/>
      <c r="G10" s="99"/>
      <c r="H10" s="20" t="s">
        <v>105</v>
      </c>
      <c r="I10" s="25"/>
      <c r="J10" s="51"/>
      <c r="K10" s="25"/>
      <c r="L10" s="24"/>
      <c r="M10" s="87"/>
    </row>
    <row r="11" spans="1:13" s="61" customFormat="1" ht="15" customHeight="1">
      <c r="A11" s="54"/>
      <c r="B11" s="128"/>
      <c r="C11" s="54"/>
      <c r="D11" s="23" t="s">
        <v>105</v>
      </c>
      <c r="E11" s="23" t="s">
        <v>140</v>
      </c>
      <c r="F11" s="23" t="s">
        <v>68</v>
      </c>
      <c r="G11" s="23" t="s">
        <v>108</v>
      </c>
      <c r="H11" s="25" t="s">
        <v>109</v>
      </c>
      <c r="I11" s="25"/>
      <c r="J11" s="51"/>
      <c r="K11" s="25"/>
      <c r="L11" s="24"/>
      <c r="M11" s="87"/>
    </row>
    <row r="12" spans="1:13" s="61" customFormat="1" ht="15" customHeight="1">
      <c r="A12" s="680" t="s">
        <v>104</v>
      </c>
      <c r="B12" s="711"/>
      <c r="C12" s="54"/>
      <c r="D12" s="23" t="s">
        <v>139</v>
      </c>
      <c r="E12" s="26" t="s">
        <v>107</v>
      </c>
      <c r="F12" s="58" t="s">
        <v>107</v>
      </c>
      <c r="G12" s="58" t="s">
        <v>107</v>
      </c>
      <c r="H12" s="25" t="s">
        <v>110</v>
      </c>
      <c r="I12" s="25"/>
      <c r="J12" s="51"/>
      <c r="K12" s="25"/>
      <c r="L12" s="24"/>
      <c r="M12" s="87"/>
    </row>
    <row r="13" spans="1:13" s="61" customFormat="1" ht="15" customHeight="1">
      <c r="A13" s="680"/>
      <c r="B13" s="711"/>
      <c r="C13" s="54"/>
      <c r="D13" s="23" t="s">
        <v>106</v>
      </c>
      <c r="E13" s="23"/>
      <c r="F13" s="23"/>
      <c r="G13" s="23"/>
      <c r="H13" s="25" t="s">
        <v>111</v>
      </c>
      <c r="I13" s="25"/>
      <c r="J13" s="60"/>
      <c r="K13" s="28"/>
      <c r="L13" s="27"/>
      <c r="M13" s="87"/>
    </row>
    <row r="14" spans="1:13" s="61" customFormat="1" ht="15" customHeight="1">
      <c r="A14" s="54"/>
      <c r="B14" s="128"/>
      <c r="C14" s="54"/>
      <c r="D14" s="23"/>
      <c r="E14" s="23" t="s">
        <v>27</v>
      </c>
      <c r="F14" s="23" t="s">
        <v>27</v>
      </c>
      <c r="G14" s="23" t="s">
        <v>27</v>
      </c>
      <c r="H14" s="25" t="s">
        <v>112</v>
      </c>
      <c r="I14" s="25"/>
      <c r="J14" s="25"/>
      <c r="K14" s="25"/>
      <c r="L14" s="25"/>
      <c r="M14" s="87"/>
    </row>
    <row r="15" spans="1:13" s="61" customFormat="1" ht="15">
      <c r="A15" s="55"/>
      <c r="B15" s="129"/>
      <c r="C15" s="25"/>
      <c r="D15" s="58" t="s">
        <v>32</v>
      </c>
      <c r="E15" s="58" t="s">
        <v>289</v>
      </c>
      <c r="F15" s="58" t="s">
        <v>45</v>
      </c>
      <c r="G15" s="58" t="s">
        <v>113</v>
      </c>
      <c r="H15" s="84" t="s">
        <v>290</v>
      </c>
      <c r="I15" s="25"/>
      <c r="J15" s="25"/>
      <c r="K15" s="25" t="s">
        <v>291</v>
      </c>
      <c r="L15" s="25"/>
      <c r="M15" s="87"/>
    </row>
    <row r="16" spans="2:12" s="79" customFormat="1" ht="15">
      <c r="B16" s="130">
        <v>2015</v>
      </c>
      <c r="C16" s="46"/>
      <c r="D16" s="56"/>
      <c r="E16" s="56"/>
      <c r="F16" s="131"/>
      <c r="G16" s="56"/>
      <c r="H16" s="36"/>
      <c r="I16" s="37"/>
      <c r="J16" s="37"/>
      <c r="K16" s="37"/>
      <c r="L16" s="37"/>
    </row>
    <row r="17" spans="1:12" s="79" customFormat="1" ht="15">
      <c r="A17" s="46"/>
      <c r="B17" s="130">
        <v>2016</v>
      </c>
      <c r="C17" s="46"/>
      <c r="D17" s="56"/>
      <c r="E17" s="56"/>
      <c r="F17" s="132"/>
      <c r="G17" s="56"/>
      <c r="H17" s="36"/>
      <c r="I17" s="37"/>
      <c r="J17" s="37"/>
      <c r="K17" s="37"/>
      <c r="L17" s="37"/>
    </row>
    <row r="18" spans="1:12" s="79" customFormat="1" ht="15">
      <c r="A18" s="46"/>
      <c r="B18" s="130">
        <v>2017</v>
      </c>
      <c r="C18" s="46"/>
      <c r="D18" s="56"/>
      <c r="E18" s="56"/>
      <c r="F18" s="131"/>
      <c r="G18" s="56"/>
      <c r="H18" s="36"/>
      <c r="I18" s="37"/>
      <c r="J18" s="37"/>
      <c r="K18" s="37"/>
      <c r="L18" s="37"/>
    </row>
    <row r="19" spans="1:12" s="79" customFormat="1" ht="15">
      <c r="A19" s="46"/>
      <c r="B19" s="130">
        <v>2018</v>
      </c>
      <c r="C19" s="46"/>
      <c r="D19" s="56"/>
      <c r="E19" s="56"/>
      <c r="F19" s="131"/>
      <c r="G19" s="56"/>
      <c r="H19" s="36"/>
      <c r="I19" s="37"/>
      <c r="J19" s="37"/>
      <c r="K19" s="37"/>
      <c r="L19" s="37"/>
    </row>
    <row r="20" spans="1:12" s="79" customFormat="1" ht="15">
      <c r="A20" s="46"/>
      <c r="B20" s="130">
        <v>2019</v>
      </c>
      <c r="C20" s="46">
        <v>3587</v>
      </c>
      <c r="D20" s="56"/>
      <c r="E20" s="56"/>
      <c r="F20" s="131"/>
      <c r="G20" s="56"/>
      <c r="H20" s="36"/>
      <c r="I20" s="37"/>
      <c r="J20" s="37"/>
      <c r="K20" s="37"/>
      <c r="L20" s="37"/>
    </row>
    <row r="21" spans="1:12" s="79" customFormat="1" ht="15">
      <c r="A21" s="46"/>
      <c r="B21" s="130">
        <v>2020</v>
      </c>
      <c r="C21" s="46">
        <v>200</v>
      </c>
      <c r="D21" s="56"/>
      <c r="E21" s="56"/>
      <c r="F21" s="131"/>
      <c r="G21" s="56"/>
      <c r="H21" s="36"/>
      <c r="I21" s="37"/>
      <c r="J21" s="37"/>
      <c r="K21" s="37"/>
      <c r="L21" s="37"/>
    </row>
    <row r="22" spans="1:12" s="79" customFormat="1" ht="15">
      <c r="A22" s="46"/>
      <c r="B22" s="130">
        <v>2021</v>
      </c>
      <c r="C22" s="46">
        <v>3237</v>
      </c>
      <c r="D22" s="56"/>
      <c r="E22" s="56"/>
      <c r="F22" s="131"/>
      <c r="G22" s="56"/>
      <c r="H22" s="36"/>
      <c r="I22" s="37"/>
      <c r="J22" s="37"/>
      <c r="K22" s="37"/>
      <c r="L22" s="37"/>
    </row>
    <row r="23" spans="1:12" s="79" customFormat="1" ht="15">
      <c r="A23" s="46"/>
      <c r="B23" s="130">
        <v>2022</v>
      </c>
      <c r="C23" s="46"/>
      <c r="D23" s="56"/>
      <c r="E23" s="56"/>
      <c r="F23" s="131"/>
      <c r="G23" s="56"/>
      <c r="H23" s="36"/>
      <c r="I23" s="37"/>
      <c r="J23" s="37"/>
      <c r="K23" s="37"/>
      <c r="L23" s="37"/>
    </row>
    <row r="24" spans="1:12" s="79" customFormat="1" ht="15">
      <c r="A24" s="46"/>
      <c r="B24" s="130">
        <v>2023</v>
      </c>
      <c r="C24" s="46"/>
      <c r="D24" s="56"/>
      <c r="E24" s="56"/>
      <c r="F24" s="131"/>
      <c r="G24" s="56"/>
      <c r="H24" s="36"/>
      <c r="I24" s="37"/>
      <c r="J24" s="37"/>
      <c r="K24" s="37"/>
      <c r="L24" s="37"/>
    </row>
    <row r="25" spans="1:12" s="79" customFormat="1" ht="18">
      <c r="A25" s="46"/>
      <c r="B25" s="130">
        <v>2024</v>
      </c>
      <c r="C25" s="46"/>
      <c r="D25" s="165" t="s">
        <v>159</v>
      </c>
      <c r="E25" s="165" t="s">
        <v>159</v>
      </c>
      <c r="F25" s="165" t="s">
        <v>159</v>
      </c>
      <c r="G25" s="165" t="s">
        <v>159</v>
      </c>
      <c r="H25" s="166" t="s">
        <v>159</v>
      </c>
      <c r="I25" s="37"/>
      <c r="J25" s="37"/>
      <c r="K25" s="37"/>
      <c r="L25" s="37"/>
    </row>
    <row r="26" spans="1:12" s="79" customFormat="1" ht="15">
      <c r="A26" s="46"/>
      <c r="B26" s="130">
        <v>2025</v>
      </c>
      <c r="C26" s="46"/>
      <c r="D26" s="56"/>
      <c r="E26" s="56"/>
      <c r="F26" s="131"/>
      <c r="G26" s="56"/>
      <c r="H26" s="36"/>
      <c r="I26" s="37"/>
      <c r="J26" s="37"/>
      <c r="K26" s="37"/>
      <c r="L26" s="37"/>
    </row>
    <row r="27" spans="1:12" s="79" customFormat="1" ht="15">
      <c r="A27" s="46"/>
      <c r="B27" s="130">
        <v>2026</v>
      </c>
      <c r="C27" s="46"/>
      <c r="D27" s="56"/>
      <c r="E27" s="56"/>
      <c r="F27" s="131"/>
      <c r="G27" s="56"/>
      <c r="H27" s="36"/>
      <c r="I27" s="37"/>
      <c r="J27" s="37"/>
      <c r="K27" s="37"/>
      <c r="L27" s="37"/>
    </row>
    <row r="28" spans="1:12" s="79" customFormat="1" ht="15">
      <c r="A28" s="46"/>
      <c r="B28" s="130">
        <v>2027</v>
      </c>
      <c r="C28" s="46"/>
      <c r="D28" s="56"/>
      <c r="E28" s="56"/>
      <c r="F28" s="131"/>
      <c r="G28" s="56"/>
      <c r="H28" s="36"/>
      <c r="I28" s="37"/>
      <c r="J28" s="37"/>
      <c r="K28" s="37"/>
      <c r="L28" s="37"/>
    </row>
    <row r="29" spans="1:12" s="79" customFormat="1" ht="15">
      <c r="A29" s="46"/>
      <c r="B29" s="130">
        <v>2028</v>
      </c>
      <c r="C29" s="46"/>
      <c r="D29" s="56"/>
      <c r="E29" s="56"/>
      <c r="F29" s="131"/>
      <c r="G29" s="56"/>
      <c r="H29" s="36"/>
      <c r="I29" s="37"/>
      <c r="J29" s="37"/>
      <c r="K29" s="37"/>
      <c r="L29" s="37"/>
    </row>
    <row r="30" spans="1:12" s="79" customFormat="1" ht="15">
      <c r="A30" s="46"/>
      <c r="B30" s="130">
        <v>2029</v>
      </c>
      <c r="C30" s="46"/>
      <c r="D30" s="56"/>
      <c r="E30" s="56"/>
      <c r="F30" s="131"/>
      <c r="G30" s="56"/>
      <c r="H30" s="36"/>
      <c r="I30" s="37"/>
      <c r="J30" s="37"/>
      <c r="K30" s="37"/>
      <c r="L30" s="37"/>
    </row>
    <row r="31" spans="1:12" s="79" customFormat="1" ht="15">
      <c r="A31" s="46"/>
      <c r="B31" s="130">
        <v>2030</v>
      </c>
      <c r="C31" s="46"/>
      <c r="D31" s="56"/>
      <c r="E31" s="56"/>
      <c r="F31" s="131"/>
      <c r="G31" s="56"/>
      <c r="H31" s="36"/>
      <c r="I31" s="37"/>
      <c r="J31" s="37"/>
      <c r="K31" s="37"/>
      <c r="L31" s="37"/>
    </row>
    <row r="32" spans="1:12" s="79" customFormat="1" ht="15">
      <c r="A32" s="46"/>
      <c r="B32" s="130">
        <v>2031</v>
      </c>
      <c r="C32" s="46"/>
      <c r="D32" s="56"/>
      <c r="E32" s="56"/>
      <c r="F32" s="131"/>
      <c r="G32" s="56"/>
      <c r="H32" s="36"/>
      <c r="I32" s="37"/>
      <c r="J32" s="37"/>
      <c r="K32" s="37"/>
      <c r="L32" s="37"/>
    </row>
    <row r="33" spans="1:12" s="79" customFormat="1" ht="15">
      <c r="A33" s="46"/>
      <c r="B33" s="130">
        <v>2032</v>
      </c>
      <c r="C33" s="46"/>
      <c r="D33" s="56"/>
      <c r="E33" s="56"/>
      <c r="F33" s="131"/>
      <c r="G33" s="56"/>
      <c r="H33" s="36"/>
      <c r="I33" s="37"/>
      <c r="J33" s="37"/>
      <c r="K33" s="37"/>
      <c r="L33" s="37"/>
    </row>
    <row r="34" spans="1:12" s="79" customFormat="1" ht="15">
      <c r="A34" s="46"/>
      <c r="B34" s="130">
        <v>2033</v>
      </c>
      <c r="C34" s="46"/>
      <c r="D34" s="56"/>
      <c r="E34" s="56"/>
      <c r="F34" s="131"/>
      <c r="G34" s="56"/>
      <c r="H34" s="36"/>
      <c r="I34" s="37"/>
      <c r="J34" s="37"/>
      <c r="K34" s="37"/>
      <c r="L34" s="37"/>
    </row>
    <row r="35" spans="1:13" s="79" customFormat="1" ht="15">
      <c r="A35" s="46"/>
      <c r="B35" s="130">
        <v>2034</v>
      </c>
      <c r="C35" s="71"/>
      <c r="D35" s="101"/>
      <c r="E35" s="101"/>
      <c r="F35" s="101"/>
      <c r="G35" s="101"/>
      <c r="H35" s="71"/>
      <c r="I35" s="71"/>
      <c r="J35" s="71"/>
      <c r="M35" s="71"/>
    </row>
    <row r="36" spans="1:13" s="79" customFormat="1" ht="15">
      <c r="A36" s="46"/>
      <c r="B36" s="130">
        <v>2035</v>
      </c>
      <c r="C36" s="71"/>
      <c r="D36" s="101"/>
      <c r="E36" s="101"/>
      <c r="F36" s="101"/>
      <c r="G36" s="101"/>
      <c r="H36" s="71"/>
      <c r="I36" s="71"/>
      <c r="J36" s="71"/>
      <c r="M36" s="71"/>
    </row>
    <row r="37" spans="1:13" s="79" customFormat="1" ht="15">
      <c r="A37" s="48"/>
      <c r="B37" s="287" t="s">
        <v>48</v>
      </c>
      <c r="C37" s="71"/>
      <c r="D37" s="133"/>
      <c r="E37" s="133"/>
      <c r="F37" s="133"/>
      <c r="G37" s="133"/>
      <c r="H37" s="134"/>
      <c r="I37" s="71"/>
      <c r="J37" s="71"/>
      <c r="M37" s="71"/>
    </row>
    <row r="38" spans="1:13" s="79" customFormat="1" ht="15">
      <c r="A38" s="46"/>
      <c r="B38" s="82"/>
      <c r="C38" s="71"/>
      <c r="D38" s="71"/>
      <c r="E38" s="71"/>
      <c r="F38" s="71"/>
      <c r="G38" s="71"/>
      <c r="H38" s="71"/>
      <c r="I38" s="71"/>
      <c r="J38" s="71"/>
      <c r="M38" s="71"/>
    </row>
    <row r="39" spans="1:13" s="79" customFormat="1" ht="15">
      <c r="A39" s="46"/>
      <c r="B39" s="82"/>
      <c r="C39" s="71"/>
      <c r="D39" s="71"/>
      <c r="E39" s="71"/>
      <c r="F39" s="71"/>
      <c r="G39" s="71"/>
      <c r="H39" s="71"/>
      <c r="I39" s="71"/>
      <c r="J39" s="71"/>
      <c r="M39" s="71"/>
    </row>
    <row r="40" spans="1:13" s="79" customFormat="1" ht="15">
      <c r="A40" s="46"/>
      <c r="B40" s="82"/>
      <c r="C40" s="71"/>
      <c r="D40" s="71"/>
      <c r="E40" s="71"/>
      <c r="F40" s="71"/>
      <c r="G40" s="71"/>
      <c r="H40" s="71"/>
      <c r="I40" s="71"/>
      <c r="J40" s="71"/>
      <c r="M40" s="71"/>
    </row>
    <row r="41" spans="1:13" s="79" customFormat="1" ht="15">
      <c r="A41" s="46"/>
      <c r="B41" s="82"/>
      <c r="C41" s="71"/>
      <c r="D41" s="71"/>
      <c r="E41" s="71"/>
      <c r="F41" s="71"/>
      <c r="G41" s="71"/>
      <c r="H41" s="71"/>
      <c r="I41" s="71"/>
      <c r="J41" s="71"/>
      <c r="M41" s="71"/>
    </row>
    <row r="42" spans="1:13" s="79" customFormat="1" ht="15">
      <c r="A42" s="46"/>
      <c r="B42" s="82"/>
      <c r="C42" s="71"/>
      <c r="D42" s="71"/>
      <c r="E42" s="71"/>
      <c r="F42" s="71"/>
      <c r="G42" s="71"/>
      <c r="H42" s="71"/>
      <c r="I42" s="71"/>
      <c r="J42" s="71"/>
      <c r="M42" s="71"/>
    </row>
    <row r="43" spans="1:13" s="79" customFormat="1" ht="15">
      <c r="A43" s="46"/>
      <c r="B43" s="82"/>
      <c r="C43" s="71"/>
      <c r="D43" s="71"/>
      <c r="E43" s="71"/>
      <c r="F43" s="71"/>
      <c r="G43" s="71"/>
      <c r="H43" s="71"/>
      <c r="I43" s="71"/>
      <c r="J43" s="71"/>
      <c r="M43" s="71"/>
    </row>
    <row r="44" spans="1:13" s="79" customFormat="1" ht="15">
      <c r="A44" s="46"/>
      <c r="B44" s="82"/>
      <c r="C44" s="71"/>
      <c r="D44" s="71"/>
      <c r="E44" s="71"/>
      <c r="F44" s="71"/>
      <c r="G44" s="71"/>
      <c r="H44" s="71"/>
      <c r="I44" s="71"/>
      <c r="J44" s="71"/>
      <c r="M44" s="71"/>
    </row>
    <row r="45" spans="1:13" s="79" customFormat="1" ht="15">
      <c r="A45" s="46"/>
      <c r="B45" s="82"/>
      <c r="C45" s="71"/>
      <c r="D45" s="71"/>
      <c r="E45" s="71"/>
      <c r="F45" s="71"/>
      <c r="G45" s="71"/>
      <c r="H45" s="71"/>
      <c r="I45" s="71"/>
      <c r="J45" s="71"/>
      <c r="M45" s="71"/>
    </row>
    <row r="46" spans="1:13" s="79" customFormat="1" ht="15">
      <c r="A46" s="46"/>
      <c r="B46" s="82"/>
      <c r="C46" s="71"/>
      <c r="D46" s="71"/>
      <c r="E46" s="71"/>
      <c r="F46" s="71"/>
      <c r="G46" s="71"/>
      <c r="H46" s="71"/>
      <c r="I46" s="71"/>
      <c r="J46" s="71"/>
      <c r="M46" s="71"/>
    </row>
    <row r="47" spans="1:13" s="79" customFormat="1" ht="15">
      <c r="A47" s="46"/>
      <c r="B47" s="82"/>
      <c r="C47" s="71"/>
      <c r="D47" s="71"/>
      <c r="E47" s="71"/>
      <c r="F47" s="71"/>
      <c r="G47" s="71"/>
      <c r="H47" s="71"/>
      <c r="I47" s="71"/>
      <c r="J47" s="71"/>
      <c r="M47" s="71"/>
    </row>
    <row r="48" spans="1:13" s="79" customFormat="1" ht="15">
      <c r="A48" s="46"/>
      <c r="B48" s="82"/>
      <c r="C48" s="71"/>
      <c r="D48" s="71"/>
      <c r="E48" s="71"/>
      <c r="F48" s="71"/>
      <c r="G48" s="71"/>
      <c r="H48" s="71"/>
      <c r="I48" s="71"/>
      <c r="J48" s="71"/>
      <c r="M48" s="71"/>
    </row>
    <row r="49" spans="1:13" s="79" customFormat="1" ht="15">
      <c r="A49" s="46"/>
      <c r="B49" s="82"/>
      <c r="C49" s="71"/>
      <c r="D49" s="71"/>
      <c r="E49" s="71"/>
      <c r="F49" s="71"/>
      <c r="G49" s="71"/>
      <c r="H49" s="71"/>
      <c r="I49" s="71"/>
      <c r="J49" s="71"/>
      <c r="M49" s="71"/>
    </row>
    <row r="50" spans="1:13" s="79" customFormat="1" ht="15">
      <c r="A50" s="46"/>
      <c r="B50" s="82"/>
      <c r="C50" s="71"/>
      <c r="D50" s="71"/>
      <c r="E50" s="71"/>
      <c r="F50" s="71"/>
      <c r="G50" s="71"/>
      <c r="H50" s="71"/>
      <c r="I50" s="71"/>
      <c r="J50" s="71"/>
      <c r="M50" s="71"/>
    </row>
    <row r="51" spans="1:13" s="79" customFormat="1" ht="15">
      <c r="A51" s="46"/>
      <c r="B51" s="82"/>
      <c r="C51" s="71"/>
      <c r="D51" s="71"/>
      <c r="E51" s="71"/>
      <c r="F51" s="71"/>
      <c r="G51" s="71"/>
      <c r="H51" s="71"/>
      <c r="I51" s="71"/>
      <c r="J51" s="71"/>
      <c r="M51" s="71"/>
    </row>
    <row r="52" spans="1:13" s="79" customFormat="1" ht="15">
      <c r="A52" s="46"/>
      <c r="B52" s="82"/>
      <c r="C52" s="71"/>
      <c r="D52" s="71"/>
      <c r="E52" s="71"/>
      <c r="F52" s="71"/>
      <c r="G52" s="71"/>
      <c r="H52" s="71"/>
      <c r="I52" s="71"/>
      <c r="J52" s="71"/>
      <c r="M52" s="71"/>
    </row>
    <row r="53" spans="1:13" s="79" customFormat="1" ht="15">
      <c r="A53" s="46"/>
      <c r="B53" s="82"/>
      <c r="C53" s="71"/>
      <c r="D53" s="71"/>
      <c r="E53" s="71"/>
      <c r="F53" s="71"/>
      <c r="G53" s="71"/>
      <c r="H53" s="71"/>
      <c r="I53" s="71"/>
      <c r="J53" s="71"/>
      <c r="M53" s="71"/>
    </row>
    <row r="54" spans="1:13" s="79" customFormat="1" ht="15">
      <c r="A54" s="46"/>
      <c r="B54" s="82"/>
      <c r="C54" s="71"/>
      <c r="D54" s="71"/>
      <c r="E54" s="71"/>
      <c r="F54" s="71"/>
      <c r="G54" s="71"/>
      <c r="H54" s="71"/>
      <c r="I54" s="71"/>
      <c r="J54" s="71"/>
      <c r="M54" s="71"/>
    </row>
    <row r="55" spans="1:13" s="79" customFormat="1" ht="15">
      <c r="A55" s="46"/>
      <c r="B55" s="82"/>
      <c r="C55" s="71"/>
      <c r="D55" s="71"/>
      <c r="E55" s="71"/>
      <c r="F55" s="71"/>
      <c r="G55" s="71"/>
      <c r="H55" s="71"/>
      <c r="I55" s="71"/>
      <c r="J55" s="71"/>
      <c r="M55" s="71"/>
    </row>
    <row r="56" spans="1:13" s="79" customFormat="1" ht="15">
      <c r="A56" s="46"/>
      <c r="B56" s="82"/>
      <c r="C56" s="71"/>
      <c r="D56" s="71"/>
      <c r="E56" s="71"/>
      <c r="F56" s="71"/>
      <c r="G56" s="71"/>
      <c r="H56" s="71"/>
      <c r="I56" s="71"/>
      <c r="J56" s="71"/>
      <c r="M56" s="71"/>
    </row>
    <row r="57" spans="1:13" s="79" customFormat="1" ht="15">
      <c r="A57" s="46"/>
      <c r="B57" s="82"/>
      <c r="C57" s="71"/>
      <c r="D57" s="71"/>
      <c r="E57" s="71"/>
      <c r="F57" s="71"/>
      <c r="G57" s="71"/>
      <c r="H57" s="71"/>
      <c r="I57" s="71"/>
      <c r="J57" s="71"/>
      <c r="M57" s="71"/>
    </row>
    <row r="58" spans="1:13" s="79" customFormat="1" ht="15">
      <c r="A58" s="46"/>
      <c r="B58" s="82"/>
      <c r="C58" s="71"/>
      <c r="D58" s="71"/>
      <c r="E58" s="71"/>
      <c r="F58" s="71"/>
      <c r="G58" s="71"/>
      <c r="H58" s="71"/>
      <c r="I58" s="71"/>
      <c r="J58" s="71"/>
      <c r="M58" s="71"/>
    </row>
    <row r="59" spans="1:13" s="79" customFormat="1" ht="15">
      <c r="A59" s="46"/>
      <c r="B59" s="82"/>
      <c r="C59" s="71"/>
      <c r="D59" s="71"/>
      <c r="E59" s="71"/>
      <c r="F59" s="71"/>
      <c r="G59" s="71"/>
      <c r="H59" s="71"/>
      <c r="I59" s="71"/>
      <c r="J59" s="71"/>
      <c r="M59" s="71"/>
    </row>
    <row r="60" spans="1:13" s="79" customFormat="1" ht="15">
      <c r="A60" s="46"/>
      <c r="B60" s="82"/>
      <c r="C60" s="71"/>
      <c r="D60" s="71"/>
      <c r="E60" s="71"/>
      <c r="F60" s="71"/>
      <c r="G60" s="71"/>
      <c r="H60" s="71"/>
      <c r="I60" s="71"/>
      <c r="J60" s="71"/>
      <c r="M60" s="71"/>
    </row>
    <row r="61" spans="1:13" s="79" customFormat="1" ht="15">
      <c r="A61" s="46"/>
      <c r="B61" s="82"/>
      <c r="C61" s="71"/>
      <c r="D61" s="71"/>
      <c r="E61" s="71"/>
      <c r="F61" s="71"/>
      <c r="G61" s="71"/>
      <c r="H61" s="71"/>
      <c r="I61" s="71"/>
      <c r="J61" s="71"/>
      <c r="M61" s="71"/>
    </row>
    <row r="62" spans="1:13" s="79" customFormat="1" ht="15">
      <c r="A62" s="46"/>
      <c r="B62" s="82"/>
      <c r="C62" s="71"/>
      <c r="D62" s="71"/>
      <c r="E62" s="71"/>
      <c r="F62" s="71"/>
      <c r="G62" s="71"/>
      <c r="H62" s="71"/>
      <c r="I62" s="71"/>
      <c r="J62" s="71"/>
      <c r="M62" s="71"/>
    </row>
    <row r="63" spans="1:13" s="79" customFormat="1" ht="15">
      <c r="A63" s="46"/>
      <c r="B63" s="82"/>
      <c r="C63" s="71"/>
      <c r="D63" s="71"/>
      <c r="E63" s="71"/>
      <c r="F63" s="71"/>
      <c r="G63" s="71"/>
      <c r="H63" s="71"/>
      <c r="I63" s="71"/>
      <c r="J63" s="71"/>
      <c r="M63" s="71"/>
    </row>
    <row r="64" spans="1:13" s="79" customFormat="1" ht="15">
      <c r="A64" s="46"/>
      <c r="B64" s="82"/>
      <c r="C64" s="71"/>
      <c r="D64" s="71"/>
      <c r="E64" s="71"/>
      <c r="F64" s="71"/>
      <c r="G64" s="71"/>
      <c r="H64" s="71"/>
      <c r="I64" s="71"/>
      <c r="J64" s="71"/>
      <c r="M64" s="71"/>
    </row>
    <row r="65" spans="1:13" s="79" customFormat="1" ht="15">
      <c r="A65" s="46"/>
      <c r="B65" s="82"/>
      <c r="C65" s="71"/>
      <c r="D65" s="71"/>
      <c r="E65" s="71"/>
      <c r="F65" s="71"/>
      <c r="G65" s="71"/>
      <c r="H65" s="71"/>
      <c r="I65" s="71"/>
      <c r="J65" s="71"/>
      <c r="M65" s="71"/>
    </row>
    <row r="66" spans="1:13" s="79" customFormat="1" ht="15">
      <c r="A66" s="46"/>
      <c r="B66" s="82"/>
      <c r="C66" s="71"/>
      <c r="D66" s="71"/>
      <c r="E66" s="71"/>
      <c r="F66" s="71"/>
      <c r="G66" s="71"/>
      <c r="H66" s="71"/>
      <c r="I66" s="71"/>
      <c r="J66" s="71"/>
      <c r="M66" s="71"/>
    </row>
    <row r="67" spans="1:13" s="79" customFormat="1" ht="15">
      <c r="A67" s="46"/>
      <c r="B67" s="83"/>
      <c r="C67" s="71"/>
      <c r="D67" s="71"/>
      <c r="E67" s="71"/>
      <c r="F67" s="71"/>
      <c r="G67" s="71"/>
      <c r="H67" s="71"/>
      <c r="I67" s="71"/>
      <c r="J67" s="71"/>
      <c r="M67" s="71"/>
    </row>
  </sheetData>
  <sheetProtection/>
  <mergeCells count="5">
    <mergeCell ref="A12:B13"/>
    <mergeCell ref="A1:H1"/>
    <mergeCell ref="A5:H5"/>
    <mergeCell ref="A4:H4"/>
    <mergeCell ref="A2:H2"/>
  </mergeCells>
  <printOptions horizontalCentered="1"/>
  <pageMargins left="0.3937007874015748" right="0.3937007874015748" top="0.5118110236220472" bottom="0.1968503937007874" header="0" footer="0"/>
  <pageSetup horizontalDpi="600" verticalDpi="600" orientation="landscape" paperSize="9" scale="72" r:id="rId1"/>
  <colBreaks count="1" manualBreakCount="1">
    <brk id="8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P28"/>
  <sheetViews>
    <sheetView view="pageBreakPreview" zoomScale="75" zoomScaleNormal="60" zoomScaleSheetLayoutView="75" zoomScalePageLayoutView="0" workbookViewId="0" topLeftCell="A1">
      <selection activeCell="C23" sqref="C23"/>
    </sheetView>
  </sheetViews>
  <sheetFormatPr defaultColWidth="9.140625" defaultRowHeight="13.5"/>
  <cols>
    <col min="1" max="1" width="3.28125" style="5" customWidth="1"/>
    <col min="2" max="2" width="35.8515625" style="5" customWidth="1"/>
    <col min="3" max="3" width="0.13671875" style="5" hidden="1" customWidth="1"/>
    <col min="4" max="4" width="24.28125" style="5" customWidth="1"/>
    <col min="5" max="7" width="13.7109375" style="5" customWidth="1"/>
    <col min="8" max="8" width="35.421875" style="5" customWidth="1"/>
    <col min="9" max="9" width="13.7109375" style="6" customWidth="1"/>
    <col min="10" max="11" width="13.7109375" style="1" customWidth="1"/>
    <col min="12" max="12" width="13.7109375" style="5" customWidth="1"/>
    <col min="13" max="13" width="9.140625" style="1" customWidth="1"/>
    <col min="14" max="14" width="9.00390625" style="1" customWidth="1"/>
    <col min="15" max="16384" width="9.140625" style="1" customWidth="1"/>
  </cols>
  <sheetData>
    <row r="1" spans="1:12" ht="20.25" customHeight="1">
      <c r="A1" s="610" t="s">
        <v>288</v>
      </c>
      <c r="B1" s="610"/>
      <c r="C1" s="610"/>
      <c r="D1" s="610"/>
      <c r="E1" s="610"/>
      <c r="F1" s="610"/>
      <c r="G1" s="610"/>
      <c r="H1" s="610"/>
      <c r="I1" s="91"/>
      <c r="J1" s="12"/>
      <c r="K1" s="12"/>
      <c r="L1" s="12"/>
    </row>
    <row r="2" spans="1:12" ht="20.25" customHeight="1">
      <c r="A2" s="610" t="s">
        <v>29</v>
      </c>
      <c r="B2" s="610"/>
      <c r="C2" s="610"/>
      <c r="D2" s="610"/>
      <c r="E2" s="610"/>
      <c r="F2" s="610"/>
      <c r="G2" s="610"/>
      <c r="H2" s="610"/>
      <c r="I2" s="91"/>
      <c r="J2" s="12"/>
      <c r="K2" s="12"/>
      <c r="L2" s="12"/>
    </row>
    <row r="3" spans="1:12" ht="20.25" customHeight="1">
      <c r="A3" s="192"/>
      <c r="B3" s="192"/>
      <c r="C3" s="192"/>
      <c r="D3" s="192"/>
      <c r="E3" s="192"/>
      <c r="F3" s="192"/>
      <c r="G3" s="192"/>
      <c r="H3" s="192"/>
      <c r="I3" s="91"/>
      <c r="J3" s="12"/>
      <c r="K3" s="12"/>
      <c r="L3" s="12"/>
    </row>
    <row r="4" spans="1:12" ht="20.25" customHeight="1">
      <c r="A4" s="682" t="s">
        <v>210</v>
      </c>
      <c r="B4" s="682"/>
      <c r="C4" s="682"/>
      <c r="D4" s="682"/>
      <c r="E4" s="682"/>
      <c r="F4" s="682"/>
      <c r="G4" s="682"/>
      <c r="H4" s="682"/>
      <c r="I4" s="92"/>
      <c r="J4" s="13"/>
      <c r="K4" s="13"/>
      <c r="L4" s="13"/>
    </row>
    <row r="5" spans="1:12" ht="20.25" customHeight="1">
      <c r="A5" s="702" t="s">
        <v>260</v>
      </c>
      <c r="B5" s="702"/>
      <c r="C5" s="702"/>
      <c r="D5" s="702"/>
      <c r="E5" s="702"/>
      <c r="F5" s="702"/>
      <c r="G5" s="702"/>
      <c r="H5" s="702"/>
      <c r="I5" s="93"/>
      <c r="J5" s="14"/>
      <c r="K5" s="14"/>
      <c r="L5" s="14"/>
    </row>
    <row r="6" spans="1:12" ht="20.25" customHeight="1">
      <c r="A6" s="135"/>
      <c r="B6" s="135"/>
      <c r="C6" s="135"/>
      <c r="D6" s="135"/>
      <c r="E6" s="135"/>
      <c r="F6" s="135"/>
      <c r="G6" s="135"/>
      <c r="H6" s="135"/>
      <c r="I6" s="94"/>
      <c r="J6" s="15"/>
      <c r="K6" s="15"/>
      <c r="L6" s="15"/>
    </row>
    <row r="7" spans="1:12" s="79" customFormat="1" ht="18" customHeight="1">
      <c r="A7" s="135"/>
      <c r="B7" s="135"/>
      <c r="C7" s="135"/>
      <c r="D7" s="135"/>
      <c r="E7" s="135"/>
      <c r="F7" s="135"/>
      <c r="G7" s="135"/>
      <c r="H7" s="135"/>
      <c r="I7" s="136"/>
      <c r="J7" s="135"/>
      <c r="K7" s="135"/>
      <c r="L7" s="135"/>
    </row>
    <row r="8" spans="1:12" s="239" customFormat="1" ht="18" customHeight="1">
      <c r="A8" s="238" t="s">
        <v>182</v>
      </c>
      <c r="B8" s="135"/>
      <c r="C8" s="135"/>
      <c r="D8" s="135"/>
      <c r="E8" s="135"/>
      <c r="F8" s="135"/>
      <c r="G8" s="135"/>
      <c r="H8" s="240" t="s">
        <v>273</v>
      </c>
      <c r="I8" s="136"/>
      <c r="L8" s="242"/>
    </row>
    <row r="9" spans="1:12" s="79" customFormat="1" ht="18" customHeight="1">
      <c r="A9" s="241" t="s">
        <v>22</v>
      </c>
      <c r="B9" s="241"/>
      <c r="C9" s="5"/>
      <c r="D9" s="6"/>
      <c r="E9" s="6"/>
      <c r="F9" s="6"/>
      <c r="G9" s="6"/>
      <c r="H9" s="190" t="s">
        <v>47</v>
      </c>
      <c r="I9" s="137"/>
      <c r="J9" s="526"/>
      <c r="K9" s="527"/>
      <c r="L9" s="528"/>
    </row>
    <row r="10" spans="1:12" s="61" customFormat="1" ht="18" customHeight="1">
      <c r="A10" s="86"/>
      <c r="B10" s="21" t="s">
        <v>124</v>
      </c>
      <c r="C10" s="19"/>
      <c r="D10" s="712" t="s">
        <v>125</v>
      </c>
      <c r="E10" s="712"/>
      <c r="F10" s="712"/>
      <c r="G10" s="713"/>
      <c r="H10" s="69"/>
      <c r="I10" s="87"/>
      <c r="J10" s="541"/>
      <c r="K10" s="87"/>
      <c r="L10" s="542"/>
    </row>
    <row r="11" spans="1:12" s="61" customFormat="1" ht="18" customHeight="1" thickBot="1">
      <c r="A11" s="55"/>
      <c r="B11" s="27" t="s">
        <v>9</v>
      </c>
      <c r="C11" s="28"/>
      <c r="D11" s="18" t="s">
        <v>126</v>
      </c>
      <c r="E11" s="18" t="s">
        <v>246</v>
      </c>
      <c r="F11" s="18" t="s">
        <v>264</v>
      </c>
      <c r="G11" s="18" t="s">
        <v>274</v>
      </c>
      <c r="H11" s="28" t="s">
        <v>114</v>
      </c>
      <c r="I11" s="87"/>
      <c r="J11" s="541"/>
      <c r="K11" s="87"/>
      <c r="L11" s="542"/>
    </row>
    <row r="12" spans="1:250" s="89" customFormat="1" ht="18" customHeight="1">
      <c r="A12" s="44"/>
      <c r="B12" s="45"/>
      <c r="C12" s="62"/>
      <c r="D12" s="30"/>
      <c r="E12" s="31"/>
      <c r="F12" s="30"/>
      <c r="G12" s="30"/>
      <c r="H12" s="33"/>
      <c r="I12" s="88"/>
      <c r="J12" s="543"/>
      <c r="K12" s="88"/>
      <c r="L12" s="544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</row>
    <row r="13" spans="1:12" s="79" customFormat="1" ht="18" customHeight="1">
      <c r="A13" s="46"/>
      <c r="B13" s="47"/>
      <c r="C13" s="46"/>
      <c r="D13" s="34"/>
      <c r="E13" s="35"/>
      <c r="F13" s="34"/>
      <c r="G13" s="34"/>
      <c r="H13" s="37"/>
      <c r="I13" s="80"/>
      <c r="J13" s="530"/>
      <c r="K13" s="531"/>
      <c r="L13" s="532"/>
    </row>
    <row r="14" spans="1:9" s="79" customFormat="1" ht="18" customHeight="1">
      <c r="A14" s="46"/>
      <c r="B14" s="47"/>
      <c r="C14" s="46"/>
      <c r="D14" s="34"/>
      <c r="E14" s="35"/>
      <c r="F14" s="34"/>
      <c r="G14" s="34"/>
      <c r="H14" s="37"/>
      <c r="I14" s="80"/>
    </row>
    <row r="15" spans="1:11" s="79" customFormat="1" ht="18" customHeight="1">
      <c r="A15" s="46"/>
      <c r="B15" s="47"/>
      <c r="C15" s="46"/>
      <c r="D15" s="34"/>
      <c r="E15" s="35">
        <f>D15/1.045</f>
        <v>0</v>
      </c>
      <c r="F15" s="34"/>
      <c r="G15" s="34"/>
      <c r="H15" s="37">
        <f>G15/1.092025</f>
        <v>0</v>
      </c>
      <c r="I15" s="80"/>
      <c r="K15" s="79">
        <f>J15/1.141166</f>
        <v>0</v>
      </c>
    </row>
    <row r="16" spans="1:9" s="79" customFormat="1" ht="18" customHeight="1">
      <c r="A16" s="46"/>
      <c r="B16" s="47"/>
      <c r="C16" s="46"/>
      <c r="D16" s="34"/>
      <c r="E16" s="35"/>
      <c r="F16" s="34"/>
      <c r="G16" s="34"/>
      <c r="H16" s="37"/>
      <c r="I16" s="80"/>
    </row>
    <row r="17" spans="1:9" s="79" customFormat="1" ht="18" customHeight="1">
      <c r="A17" s="46"/>
      <c r="B17" s="90"/>
      <c r="C17" s="46"/>
      <c r="D17" s="47"/>
      <c r="E17" s="47"/>
      <c r="F17" s="47"/>
      <c r="G17" s="47"/>
      <c r="H17" s="46"/>
      <c r="I17" s="46"/>
    </row>
    <row r="18" spans="1:12" s="79" customFormat="1" ht="18" customHeight="1">
      <c r="A18" s="46"/>
      <c r="B18" s="47"/>
      <c r="C18" s="46"/>
      <c r="D18" s="47"/>
      <c r="E18" s="165" t="s">
        <v>159</v>
      </c>
      <c r="F18" s="165" t="s">
        <v>159</v>
      </c>
      <c r="G18" s="165" t="s">
        <v>159</v>
      </c>
      <c r="H18" s="46"/>
      <c r="I18" s="46"/>
      <c r="L18" s="71"/>
    </row>
    <row r="19" spans="1:12" s="79" customFormat="1" ht="18" customHeight="1">
      <c r="A19" s="46"/>
      <c r="B19" s="90"/>
      <c r="C19" s="46"/>
      <c r="D19" s="47"/>
      <c r="E19" s="47"/>
      <c r="F19" s="47"/>
      <c r="G19" s="47"/>
      <c r="H19" s="46"/>
      <c r="I19" s="46"/>
      <c r="L19" s="71"/>
    </row>
    <row r="20" spans="1:12" s="79" customFormat="1" ht="18" customHeight="1">
      <c r="A20" s="46"/>
      <c r="B20" s="47" t="s">
        <v>49</v>
      </c>
      <c r="C20" s="46">
        <v>3587</v>
      </c>
      <c r="D20" s="47"/>
      <c r="E20" s="47"/>
      <c r="F20" s="47"/>
      <c r="G20" s="47"/>
      <c r="H20" s="46"/>
      <c r="I20" s="46"/>
      <c r="L20" s="71"/>
    </row>
    <row r="21" spans="1:12" s="79" customFormat="1" ht="18" customHeight="1">
      <c r="A21" s="46"/>
      <c r="B21" s="47"/>
      <c r="C21" s="46">
        <v>200</v>
      </c>
      <c r="D21" s="47"/>
      <c r="E21" s="47"/>
      <c r="F21" s="47"/>
      <c r="G21" s="47"/>
      <c r="H21" s="46"/>
      <c r="I21" s="46"/>
      <c r="L21" s="71"/>
    </row>
    <row r="22" spans="1:12" s="79" customFormat="1" ht="18" customHeight="1">
      <c r="A22" s="46"/>
      <c r="B22" s="47"/>
      <c r="C22" s="46">
        <v>3237</v>
      </c>
      <c r="D22" s="47"/>
      <c r="E22" s="47"/>
      <c r="F22" s="47"/>
      <c r="G22" s="47"/>
      <c r="H22" s="46"/>
      <c r="I22" s="46"/>
      <c r="L22" s="71"/>
    </row>
    <row r="23" spans="1:12" s="79" customFormat="1" ht="18" customHeight="1">
      <c r="A23" s="46"/>
      <c r="B23" s="47"/>
      <c r="C23" s="46"/>
      <c r="D23" s="47"/>
      <c r="E23" s="47"/>
      <c r="F23" s="47"/>
      <c r="G23" s="47"/>
      <c r="H23" s="46"/>
      <c r="I23" s="46"/>
      <c r="L23" s="71"/>
    </row>
    <row r="24" spans="1:12" s="79" customFormat="1" ht="18" customHeight="1">
      <c r="A24" s="46"/>
      <c r="B24" s="47"/>
      <c r="C24" s="46"/>
      <c r="D24" s="47"/>
      <c r="E24" s="47"/>
      <c r="F24" s="47"/>
      <c r="G24" s="47"/>
      <c r="H24" s="46"/>
      <c r="I24" s="46"/>
      <c r="L24" s="71"/>
    </row>
    <row r="25" spans="1:12" s="79" customFormat="1" ht="18" customHeight="1">
      <c r="A25" s="46"/>
      <c r="B25" s="47"/>
      <c r="C25" s="46"/>
      <c r="D25" s="47"/>
      <c r="E25" s="47"/>
      <c r="F25" s="47"/>
      <c r="G25" s="47"/>
      <c r="H25" s="46"/>
      <c r="I25" s="46"/>
      <c r="L25" s="71"/>
    </row>
    <row r="26" spans="1:12" s="79" customFormat="1" ht="18" customHeight="1">
      <c r="A26" s="46"/>
      <c r="B26" s="47"/>
      <c r="C26" s="46"/>
      <c r="D26" s="47"/>
      <c r="E26" s="47"/>
      <c r="F26" s="47"/>
      <c r="G26" s="47"/>
      <c r="H26" s="46"/>
      <c r="I26" s="46"/>
      <c r="L26" s="71"/>
    </row>
    <row r="27" spans="1:12" s="79" customFormat="1" ht="18" customHeight="1">
      <c r="A27" s="63" t="s">
        <v>28</v>
      </c>
      <c r="B27" s="64"/>
      <c r="C27" s="63"/>
      <c r="D27" s="64"/>
      <c r="E27" s="64"/>
      <c r="F27" s="64"/>
      <c r="G27" s="64"/>
      <c r="H27" s="63"/>
      <c r="I27" s="46"/>
      <c r="L27" s="71"/>
    </row>
    <row r="28" spans="1:12" s="79" customFormat="1" ht="18" customHeight="1">
      <c r="A28" s="71"/>
      <c r="B28" s="71" t="s">
        <v>48</v>
      </c>
      <c r="C28" s="71"/>
      <c r="D28" s="71"/>
      <c r="E28" s="71"/>
      <c r="F28" s="71"/>
      <c r="G28" s="71"/>
      <c r="H28" s="71"/>
      <c r="I28" s="46"/>
      <c r="L28" s="71"/>
    </row>
  </sheetData>
  <sheetProtection/>
  <mergeCells count="5">
    <mergeCell ref="D10:G10"/>
    <mergeCell ref="A1:H1"/>
    <mergeCell ref="A2:H2"/>
    <mergeCell ref="A4:H4"/>
    <mergeCell ref="A5:H5"/>
  </mergeCells>
  <printOptions horizontalCentered="1"/>
  <pageMargins left="0.3937007874015748" right="0.3937007874015748" top="0.5118110236220472" bottom="0.1968503937007874" header="0" footer="0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P98"/>
  <sheetViews>
    <sheetView view="pageBreakPreview" zoomScale="75" zoomScaleNormal="75" zoomScaleSheetLayoutView="75" zoomScalePageLayoutView="0" workbookViewId="0" topLeftCell="A1">
      <selection activeCell="C24" sqref="C24:C26"/>
    </sheetView>
  </sheetViews>
  <sheetFormatPr defaultColWidth="9.140625" defaultRowHeight="13.5"/>
  <cols>
    <col min="1" max="1" width="3.28125" style="5" customWidth="1"/>
    <col min="2" max="2" width="65.28125" style="5" customWidth="1"/>
    <col min="3" max="3" width="68.8515625" style="5" customWidth="1"/>
    <col min="4" max="4" width="15.8515625" style="5" customWidth="1"/>
    <col min="5" max="5" width="13.7109375" style="5" customWidth="1"/>
    <col min="6" max="6" width="14.28125" style="5" customWidth="1"/>
    <col min="7" max="7" width="13.7109375" style="5" customWidth="1"/>
    <col min="8" max="8" width="41.140625" style="5" customWidth="1"/>
    <col min="9" max="9" width="13.7109375" style="6" customWidth="1"/>
    <col min="10" max="11" width="13.7109375" style="1" customWidth="1"/>
    <col min="12" max="12" width="13.7109375" style="5" customWidth="1"/>
    <col min="13" max="13" width="9.140625" style="1" customWidth="1"/>
    <col min="14" max="14" width="9.00390625" style="1" customWidth="1"/>
    <col min="15" max="16384" width="9.140625" style="1" customWidth="1"/>
  </cols>
  <sheetData>
    <row r="1" spans="1:12" ht="20.25" customHeight="1">
      <c r="A1" s="610" t="s">
        <v>288</v>
      </c>
      <c r="B1" s="610"/>
      <c r="C1" s="610"/>
      <c r="D1" s="482"/>
      <c r="E1" s="482"/>
      <c r="F1" s="482"/>
      <c r="G1" s="482"/>
      <c r="H1" s="482"/>
      <c r="I1" s="91"/>
      <c r="J1" s="12"/>
      <c r="K1" s="12"/>
      <c r="L1" s="12"/>
    </row>
    <row r="2" spans="1:12" ht="20.25" customHeight="1">
      <c r="A2" s="610" t="s">
        <v>29</v>
      </c>
      <c r="B2" s="610"/>
      <c r="C2" s="610"/>
      <c r="D2" s="482"/>
      <c r="E2" s="482"/>
      <c r="F2" s="482"/>
      <c r="G2" s="482"/>
      <c r="H2" s="482"/>
      <c r="I2" s="91"/>
      <c r="J2" s="12"/>
      <c r="K2" s="12"/>
      <c r="L2" s="12"/>
    </row>
    <row r="3" spans="1:12" ht="20.25" customHeight="1">
      <c r="A3" s="192"/>
      <c r="B3" s="192"/>
      <c r="C3" s="192"/>
      <c r="D3" s="12"/>
      <c r="E3" s="12"/>
      <c r="F3" s="12"/>
      <c r="G3" s="12"/>
      <c r="H3" s="12"/>
      <c r="I3" s="91"/>
      <c r="J3" s="12"/>
      <c r="K3" s="12"/>
      <c r="L3" s="12"/>
    </row>
    <row r="4" spans="1:12" ht="20.25" customHeight="1">
      <c r="A4" s="715" t="s">
        <v>211</v>
      </c>
      <c r="B4" s="715"/>
      <c r="C4" s="715"/>
      <c r="D4" s="13"/>
      <c r="E4" s="13"/>
      <c r="F4" s="13"/>
      <c r="G4" s="13"/>
      <c r="H4" s="13"/>
      <c r="I4" s="92"/>
      <c r="J4" s="13"/>
      <c r="K4" s="13"/>
      <c r="L4" s="13"/>
    </row>
    <row r="5" spans="1:12" ht="20.25" customHeight="1">
      <c r="A5" s="484" t="s">
        <v>261</v>
      </c>
      <c r="B5" s="484"/>
      <c r="C5" s="484"/>
      <c r="D5" s="14"/>
      <c r="E5" s="14"/>
      <c r="F5" s="14"/>
      <c r="G5" s="14"/>
      <c r="H5" s="14"/>
      <c r="I5" s="93"/>
      <c r="J5" s="14"/>
      <c r="K5" s="14"/>
      <c r="L5" s="14"/>
    </row>
    <row r="6" spans="1:12" ht="20.25" customHeight="1">
      <c r="A6" s="714"/>
      <c r="B6" s="714"/>
      <c r="C6" s="714"/>
      <c r="D6" s="15"/>
      <c r="E6" s="15"/>
      <c r="F6" s="15"/>
      <c r="G6" s="15"/>
      <c r="H6" s="15"/>
      <c r="I6" s="94"/>
      <c r="J6" s="15"/>
      <c r="K6" s="15"/>
      <c r="L6" s="15"/>
    </row>
    <row r="7" spans="1:12" ht="21" customHeight="1">
      <c r="A7" s="16"/>
      <c r="B7" s="16"/>
      <c r="C7" s="16"/>
      <c r="D7" s="7"/>
      <c r="E7" s="7"/>
      <c r="F7" s="16"/>
      <c r="G7" s="16"/>
      <c r="H7" s="16"/>
      <c r="I7" s="7"/>
      <c r="J7" s="16"/>
      <c r="K7" s="16"/>
      <c r="L7" s="16"/>
    </row>
    <row r="8" spans="1:12" s="204" customFormat="1" ht="21" customHeight="1">
      <c r="A8" s="238" t="s">
        <v>182</v>
      </c>
      <c r="B8" s="257"/>
      <c r="C8" s="240" t="s">
        <v>273</v>
      </c>
      <c r="D8" s="95"/>
      <c r="E8" s="95"/>
      <c r="F8" s="73"/>
      <c r="G8" s="73"/>
      <c r="H8" s="73"/>
      <c r="I8" s="95"/>
      <c r="L8" s="246"/>
    </row>
    <row r="9" spans="1:12" s="79" customFormat="1" ht="21" customHeight="1">
      <c r="A9" s="241" t="s">
        <v>22</v>
      </c>
      <c r="B9" s="6"/>
      <c r="C9" s="190" t="s">
        <v>47</v>
      </c>
      <c r="D9" s="46"/>
      <c r="E9" s="46"/>
      <c r="F9" s="46"/>
      <c r="G9" s="46"/>
      <c r="H9" s="71"/>
      <c r="I9" s="137"/>
      <c r="J9" s="526"/>
      <c r="K9" s="527"/>
      <c r="L9" s="528"/>
    </row>
    <row r="10" spans="1:12" s="61" customFormat="1" ht="21" customHeight="1" thickBot="1">
      <c r="A10" s="138"/>
      <c r="B10" s="18" t="s">
        <v>115</v>
      </c>
      <c r="C10" s="17" t="s">
        <v>282</v>
      </c>
      <c r="D10" s="87"/>
      <c r="E10" s="54"/>
      <c r="F10" s="54"/>
      <c r="G10" s="54"/>
      <c r="H10" s="54"/>
      <c r="I10" s="87"/>
      <c r="J10" s="541"/>
      <c r="K10" s="87"/>
      <c r="L10" s="542"/>
    </row>
    <row r="11" spans="1:250" s="89" customFormat="1" ht="21" customHeight="1">
      <c r="A11" s="85"/>
      <c r="B11" s="139" t="s">
        <v>116</v>
      </c>
      <c r="C11" s="50"/>
      <c r="D11" s="88"/>
      <c r="E11" s="96"/>
      <c r="F11" s="50"/>
      <c r="G11" s="50"/>
      <c r="H11" s="75"/>
      <c r="I11" s="88"/>
      <c r="J11" s="543"/>
      <c r="K11" s="88"/>
      <c r="L11" s="544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</row>
    <row r="12" spans="1:12" s="79" customFormat="1" ht="21" customHeight="1">
      <c r="A12" s="46"/>
      <c r="B12" s="47" t="s">
        <v>117</v>
      </c>
      <c r="C12" s="377" t="s">
        <v>159</v>
      </c>
      <c r="D12" s="80"/>
      <c r="E12" s="68"/>
      <c r="F12" s="36"/>
      <c r="G12" s="36"/>
      <c r="H12" s="37"/>
      <c r="I12" s="80"/>
      <c r="J12" s="529"/>
      <c r="K12" s="80"/>
      <c r="L12" s="90"/>
    </row>
    <row r="13" spans="1:12" s="79" customFormat="1" ht="21" customHeight="1">
      <c r="A13" s="48"/>
      <c r="B13" s="49" t="s">
        <v>118</v>
      </c>
      <c r="C13" s="41"/>
      <c r="D13" s="80"/>
      <c r="E13" s="74"/>
      <c r="F13" s="36"/>
      <c r="G13" s="36"/>
      <c r="H13" s="37"/>
      <c r="I13" s="80"/>
      <c r="J13" s="530"/>
      <c r="K13" s="531"/>
      <c r="L13" s="532"/>
    </row>
    <row r="14" spans="1:9" s="79" customFormat="1" ht="21" customHeight="1">
      <c r="A14" s="63"/>
      <c r="B14" s="64" t="s">
        <v>119</v>
      </c>
      <c r="C14" s="166" t="s">
        <v>159</v>
      </c>
      <c r="D14" s="80"/>
      <c r="E14" s="68"/>
      <c r="F14" s="36"/>
      <c r="G14" s="36"/>
      <c r="H14" s="37"/>
      <c r="I14" s="80"/>
    </row>
    <row r="15" spans="1:11" s="79" customFormat="1" ht="21" customHeight="1">
      <c r="A15" s="48"/>
      <c r="B15" s="49" t="s">
        <v>141</v>
      </c>
      <c r="C15" s="41"/>
      <c r="D15" s="80"/>
      <c r="E15" s="68">
        <f>D15/1.045</f>
        <v>0</v>
      </c>
      <c r="F15" s="36"/>
      <c r="G15" s="36"/>
      <c r="H15" s="37">
        <f>G15/1.092025</f>
        <v>0</v>
      </c>
      <c r="I15" s="80"/>
      <c r="K15" s="79">
        <f>J15/1.141166</f>
        <v>0</v>
      </c>
    </row>
    <row r="16" spans="1:9" s="79" customFormat="1" ht="21" customHeight="1">
      <c r="A16" s="48"/>
      <c r="B16" s="49" t="s">
        <v>120</v>
      </c>
      <c r="C16" s="166" t="s">
        <v>159</v>
      </c>
      <c r="D16" s="80"/>
      <c r="E16" s="68"/>
      <c r="F16" s="36"/>
      <c r="G16" s="36"/>
      <c r="H16" s="37"/>
      <c r="I16" s="80"/>
    </row>
    <row r="17" spans="1:9" s="79" customFormat="1" ht="21" customHeight="1">
      <c r="A17" s="46"/>
      <c r="B17" s="47" t="s">
        <v>121</v>
      </c>
      <c r="C17" s="36"/>
      <c r="D17" s="80"/>
      <c r="E17" s="68"/>
      <c r="F17" s="36"/>
      <c r="G17" s="36"/>
      <c r="H17" s="37"/>
      <c r="I17" s="80"/>
    </row>
    <row r="18" spans="1:9" s="79" customFormat="1" ht="21" customHeight="1">
      <c r="A18" s="48"/>
      <c r="B18" s="49" t="s">
        <v>122</v>
      </c>
      <c r="C18" s="41"/>
      <c r="D18" s="80"/>
      <c r="E18" s="68"/>
      <c r="F18" s="36"/>
      <c r="G18" s="36"/>
      <c r="H18" s="37"/>
      <c r="I18" s="80"/>
    </row>
    <row r="19" spans="1:9" s="79" customFormat="1" ht="21" customHeight="1">
      <c r="A19" s="63"/>
      <c r="B19" s="64" t="s">
        <v>123</v>
      </c>
      <c r="C19" s="226" t="s">
        <v>159</v>
      </c>
      <c r="D19" s="80"/>
      <c r="E19" s="68"/>
      <c r="F19" s="36"/>
      <c r="G19" s="36"/>
      <c r="H19" s="37"/>
      <c r="I19" s="80"/>
    </row>
    <row r="20" spans="1:9" s="79" customFormat="1" ht="21" customHeight="1">
      <c r="A20" s="46"/>
      <c r="B20" s="46" t="s">
        <v>103</v>
      </c>
      <c r="D20" s="36"/>
      <c r="E20" s="68"/>
      <c r="F20" s="36"/>
      <c r="G20" s="36"/>
      <c r="H20" s="37"/>
      <c r="I20" s="80"/>
    </row>
    <row r="21" spans="1:9" s="79" customFormat="1" ht="21" customHeight="1">
      <c r="A21" s="46"/>
      <c r="B21" s="80"/>
      <c r="D21" s="46"/>
      <c r="E21" s="46"/>
      <c r="F21" s="46"/>
      <c r="G21" s="46"/>
      <c r="H21" s="46"/>
      <c r="I21" s="46"/>
    </row>
    <row r="22" spans="1:12" s="79" customFormat="1" ht="21" customHeight="1">
      <c r="A22" s="46"/>
      <c r="B22" s="46"/>
      <c r="D22" s="46"/>
      <c r="E22" s="46"/>
      <c r="F22" s="46"/>
      <c r="G22" s="46"/>
      <c r="H22" s="46"/>
      <c r="I22" s="46"/>
      <c r="L22" s="71"/>
    </row>
    <row r="23" spans="1:12" s="79" customFormat="1" ht="21" customHeight="1">
      <c r="A23" s="46"/>
      <c r="B23" s="80"/>
      <c r="C23" s="46"/>
      <c r="D23" s="46"/>
      <c r="E23" s="46"/>
      <c r="F23" s="46"/>
      <c r="G23" s="46"/>
      <c r="H23" s="46"/>
      <c r="I23" s="46"/>
      <c r="L23" s="71"/>
    </row>
    <row r="24" spans="1:12" s="79" customFormat="1" ht="21" customHeight="1">
      <c r="A24" s="46"/>
      <c r="B24" s="46"/>
      <c r="C24" s="46">
        <v>3587</v>
      </c>
      <c r="D24" s="46"/>
      <c r="E24" s="46"/>
      <c r="F24" s="46"/>
      <c r="G24" s="46"/>
      <c r="H24" s="46"/>
      <c r="I24" s="46"/>
      <c r="L24" s="71"/>
    </row>
    <row r="25" spans="1:12" s="79" customFormat="1" ht="21" customHeight="1">
      <c r="A25" s="46"/>
      <c r="B25" s="46"/>
      <c r="C25" s="46">
        <v>200</v>
      </c>
      <c r="D25" s="46"/>
      <c r="E25" s="46"/>
      <c r="F25" s="46"/>
      <c r="G25" s="46"/>
      <c r="H25" s="46"/>
      <c r="I25" s="46"/>
      <c r="L25" s="71"/>
    </row>
    <row r="26" spans="1:12" s="79" customFormat="1" ht="21" customHeight="1">
      <c r="A26" s="46"/>
      <c r="B26" s="46"/>
      <c r="C26" s="46">
        <v>3237</v>
      </c>
      <c r="D26" s="46"/>
      <c r="E26" s="46"/>
      <c r="F26" s="46"/>
      <c r="G26" s="46"/>
      <c r="H26" s="46"/>
      <c r="I26" s="46"/>
      <c r="L26" s="71"/>
    </row>
    <row r="27" spans="1:12" s="79" customFormat="1" ht="15">
      <c r="A27" s="46"/>
      <c r="B27" s="46"/>
      <c r="C27" s="46"/>
      <c r="D27" s="46"/>
      <c r="E27" s="46"/>
      <c r="F27" s="46"/>
      <c r="G27" s="46"/>
      <c r="H27" s="46"/>
      <c r="I27" s="46"/>
      <c r="L27" s="71"/>
    </row>
    <row r="28" spans="1:12" s="79" customFormat="1" ht="15">
      <c r="A28" s="46"/>
      <c r="B28" s="46"/>
      <c r="C28" s="46"/>
      <c r="D28" s="46"/>
      <c r="E28" s="46"/>
      <c r="F28" s="46"/>
      <c r="G28" s="46"/>
      <c r="H28" s="46"/>
      <c r="I28" s="46"/>
      <c r="L28" s="71"/>
    </row>
    <row r="29" spans="1:12" s="79" customFormat="1" ht="15">
      <c r="A29" s="46"/>
      <c r="B29" s="46"/>
      <c r="C29" s="46"/>
      <c r="D29" s="46"/>
      <c r="E29" s="46"/>
      <c r="F29" s="46"/>
      <c r="G29" s="46"/>
      <c r="H29" s="46"/>
      <c r="I29" s="46"/>
      <c r="L29" s="71"/>
    </row>
    <row r="30" spans="1:12" s="79" customFormat="1" ht="15">
      <c r="A30" s="46"/>
      <c r="B30" s="46"/>
      <c r="C30" s="46"/>
      <c r="D30" s="46"/>
      <c r="E30" s="46"/>
      <c r="F30" s="46"/>
      <c r="G30" s="46"/>
      <c r="H30" s="46"/>
      <c r="I30" s="46"/>
      <c r="L30" s="71"/>
    </row>
    <row r="31" spans="1:12" s="79" customFormat="1" ht="15">
      <c r="A31" s="46"/>
      <c r="B31" s="46"/>
      <c r="C31" s="46"/>
      <c r="D31" s="46"/>
      <c r="E31" s="46"/>
      <c r="F31" s="46"/>
      <c r="G31" s="46"/>
      <c r="H31" s="46"/>
      <c r="I31" s="46"/>
      <c r="L31" s="71"/>
    </row>
    <row r="32" spans="1:12" s="79" customFormat="1" ht="15">
      <c r="A32" s="46"/>
      <c r="B32" s="46"/>
      <c r="C32" s="46"/>
      <c r="D32" s="46"/>
      <c r="E32" s="46"/>
      <c r="F32" s="46"/>
      <c r="G32" s="46"/>
      <c r="H32" s="46"/>
      <c r="I32" s="46"/>
      <c r="L32" s="71"/>
    </row>
    <row r="33" spans="1:12" s="79" customFormat="1" ht="15">
      <c r="A33" s="46"/>
      <c r="B33" s="46"/>
      <c r="C33" s="46"/>
      <c r="D33" s="46"/>
      <c r="E33" s="46"/>
      <c r="F33" s="46"/>
      <c r="G33" s="46"/>
      <c r="H33" s="46"/>
      <c r="I33" s="46"/>
      <c r="L33" s="71"/>
    </row>
    <row r="34" spans="1:12" s="79" customFormat="1" ht="15">
      <c r="A34" s="46"/>
      <c r="B34" s="46"/>
      <c r="C34" s="46"/>
      <c r="D34" s="46"/>
      <c r="E34" s="46"/>
      <c r="F34" s="46"/>
      <c r="G34" s="46"/>
      <c r="H34" s="46"/>
      <c r="I34" s="46"/>
      <c r="L34" s="71"/>
    </row>
    <row r="35" spans="1:12" s="79" customFormat="1" ht="15">
      <c r="A35" s="46"/>
      <c r="B35" s="46"/>
      <c r="C35" s="46"/>
      <c r="D35" s="46"/>
      <c r="E35" s="46"/>
      <c r="F35" s="46"/>
      <c r="G35" s="46"/>
      <c r="H35" s="46"/>
      <c r="I35" s="46"/>
      <c r="L35" s="71"/>
    </row>
    <row r="36" spans="1:12" s="79" customFormat="1" ht="15">
      <c r="A36" s="46"/>
      <c r="B36" s="46"/>
      <c r="C36" s="46"/>
      <c r="D36" s="46"/>
      <c r="E36" s="46"/>
      <c r="F36" s="46"/>
      <c r="G36" s="46"/>
      <c r="H36" s="46"/>
      <c r="I36" s="46"/>
      <c r="L36" s="71"/>
    </row>
    <row r="37" spans="1:12" s="79" customFormat="1" ht="15">
      <c r="A37" s="71"/>
      <c r="B37" s="46"/>
      <c r="C37" s="46"/>
      <c r="D37" s="46"/>
      <c r="E37" s="46"/>
      <c r="F37" s="46"/>
      <c r="G37" s="46"/>
      <c r="H37" s="46"/>
      <c r="I37" s="46"/>
      <c r="L37" s="71"/>
    </row>
    <row r="38" spans="1:12" s="79" customFormat="1" ht="15">
      <c r="A38" s="71"/>
      <c r="B38" s="46"/>
      <c r="C38" s="46"/>
      <c r="D38" s="46"/>
      <c r="E38" s="46"/>
      <c r="F38" s="46"/>
      <c r="G38" s="46"/>
      <c r="H38" s="46"/>
      <c r="I38" s="46"/>
      <c r="L38" s="71"/>
    </row>
    <row r="39" spans="1:12" s="79" customFormat="1" ht="15">
      <c r="A39" s="71"/>
      <c r="B39" s="46"/>
      <c r="C39" s="46"/>
      <c r="D39" s="46"/>
      <c r="E39" s="46"/>
      <c r="F39" s="46"/>
      <c r="G39" s="46"/>
      <c r="H39" s="46"/>
      <c r="I39" s="46"/>
      <c r="L39" s="71"/>
    </row>
    <row r="40" spans="1:12" s="79" customFormat="1" ht="15">
      <c r="A40" s="71"/>
      <c r="B40" s="46"/>
      <c r="C40" s="46"/>
      <c r="D40" s="46"/>
      <c r="E40" s="46"/>
      <c r="F40" s="46"/>
      <c r="G40" s="46"/>
      <c r="H40" s="46"/>
      <c r="I40" s="46"/>
      <c r="L40" s="71"/>
    </row>
    <row r="41" spans="1:12" s="79" customFormat="1" ht="15">
      <c r="A41" s="71"/>
      <c r="B41" s="46"/>
      <c r="C41" s="46"/>
      <c r="D41" s="46"/>
      <c r="E41" s="46"/>
      <c r="F41" s="46"/>
      <c r="G41" s="46"/>
      <c r="H41" s="46"/>
      <c r="I41" s="46"/>
      <c r="L41" s="71"/>
    </row>
    <row r="42" spans="1:12" s="79" customFormat="1" ht="15">
      <c r="A42" s="71"/>
      <c r="B42" s="46"/>
      <c r="C42" s="46"/>
      <c r="D42" s="46"/>
      <c r="E42" s="46"/>
      <c r="F42" s="46"/>
      <c r="G42" s="46"/>
      <c r="H42" s="46"/>
      <c r="I42" s="46"/>
      <c r="L42" s="71"/>
    </row>
    <row r="43" spans="1:12" s="79" customFormat="1" ht="15">
      <c r="A43" s="71"/>
      <c r="B43" s="46"/>
      <c r="C43" s="46"/>
      <c r="D43" s="46"/>
      <c r="E43" s="46"/>
      <c r="F43" s="46"/>
      <c r="G43" s="46"/>
      <c r="H43" s="46"/>
      <c r="I43" s="46"/>
      <c r="L43" s="71"/>
    </row>
    <row r="44" spans="1:12" s="79" customFormat="1" ht="15">
      <c r="A44" s="71"/>
      <c r="B44" s="46"/>
      <c r="C44" s="46"/>
      <c r="D44" s="46"/>
      <c r="E44" s="46"/>
      <c r="F44" s="46"/>
      <c r="G44" s="46"/>
      <c r="H44" s="46"/>
      <c r="I44" s="46"/>
      <c r="L44" s="71"/>
    </row>
    <row r="45" spans="1:12" s="79" customFormat="1" ht="15">
      <c r="A45" s="71"/>
      <c r="B45" s="46"/>
      <c r="C45" s="46"/>
      <c r="D45" s="46"/>
      <c r="E45" s="46"/>
      <c r="F45" s="46"/>
      <c r="G45" s="46"/>
      <c r="H45" s="46"/>
      <c r="I45" s="46"/>
      <c r="L45" s="71"/>
    </row>
    <row r="46" spans="1:12" s="79" customFormat="1" ht="15">
      <c r="A46" s="71"/>
      <c r="B46" s="46"/>
      <c r="C46" s="46"/>
      <c r="D46" s="46"/>
      <c r="E46" s="46"/>
      <c r="F46" s="46"/>
      <c r="G46" s="46"/>
      <c r="H46" s="46"/>
      <c r="I46" s="46"/>
      <c r="L46" s="71"/>
    </row>
    <row r="47" spans="1:12" s="79" customFormat="1" ht="15">
      <c r="A47" s="71"/>
      <c r="B47" s="46"/>
      <c r="C47" s="46"/>
      <c r="D47" s="46"/>
      <c r="E47" s="46"/>
      <c r="F47" s="46"/>
      <c r="G47" s="46"/>
      <c r="H47" s="46"/>
      <c r="I47" s="46"/>
      <c r="L47" s="71"/>
    </row>
    <row r="48" spans="1:12" s="79" customFormat="1" ht="15">
      <c r="A48" s="71"/>
      <c r="B48" s="46"/>
      <c r="C48" s="46"/>
      <c r="D48" s="46"/>
      <c r="E48" s="46"/>
      <c r="F48" s="46"/>
      <c r="G48" s="46"/>
      <c r="H48" s="46"/>
      <c r="I48" s="46"/>
      <c r="L48" s="71"/>
    </row>
    <row r="49" spans="1:12" s="79" customFormat="1" ht="15">
      <c r="A49" s="71"/>
      <c r="B49" s="46"/>
      <c r="C49" s="46"/>
      <c r="D49" s="46"/>
      <c r="E49" s="46"/>
      <c r="F49" s="46"/>
      <c r="G49" s="46"/>
      <c r="H49" s="46"/>
      <c r="I49" s="46"/>
      <c r="L49" s="71"/>
    </row>
    <row r="50" spans="1:12" s="79" customFormat="1" ht="15">
      <c r="A50" s="71"/>
      <c r="B50" s="46"/>
      <c r="C50" s="46"/>
      <c r="D50" s="46"/>
      <c r="E50" s="46"/>
      <c r="F50" s="46"/>
      <c r="G50" s="46"/>
      <c r="H50" s="46"/>
      <c r="I50" s="46"/>
      <c r="L50" s="71"/>
    </row>
    <row r="51" spans="1:12" s="79" customFormat="1" ht="15">
      <c r="A51" s="71"/>
      <c r="B51" s="46"/>
      <c r="C51" s="46"/>
      <c r="D51" s="46"/>
      <c r="E51" s="46"/>
      <c r="F51" s="46"/>
      <c r="G51" s="46"/>
      <c r="H51" s="46"/>
      <c r="I51" s="46"/>
      <c r="L51" s="71"/>
    </row>
    <row r="52" spans="1:12" s="79" customFormat="1" ht="15">
      <c r="A52" s="71"/>
      <c r="B52" s="46"/>
      <c r="C52" s="46"/>
      <c r="D52" s="46"/>
      <c r="E52" s="46"/>
      <c r="F52" s="46"/>
      <c r="G52" s="46"/>
      <c r="H52" s="46"/>
      <c r="I52" s="46"/>
      <c r="L52" s="71"/>
    </row>
    <row r="53" spans="1:12" s="79" customFormat="1" ht="15">
      <c r="A53" s="71"/>
      <c r="B53" s="46"/>
      <c r="C53" s="46"/>
      <c r="D53" s="46"/>
      <c r="E53" s="46"/>
      <c r="F53" s="46"/>
      <c r="G53" s="46"/>
      <c r="H53" s="46"/>
      <c r="I53" s="46"/>
      <c r="L53" s="71"/>
    </row>
    <row r="54" spans="1:12" s="79" customFormat="1" ht="15">
      <c r="A54" s="71"/>
      <c r="B54" s="46"/>
      <c r="C54" s="46"/>
      <c r="D54" s="46"/>
      <c r="E54" s="46"/>
      <c r="F54" s="46"/>
      <c r="G54" s="46"/>
      <c r="H54" s="46"/>
      <c r="I54" s="46"/>
      <c r="L54" s="71"/>
    </row>
    <row r="55" spans="1:12" s="79" customFormat="1" ht="15">
      <c r="A55" s="71"/>
      <c r="B55" s="46"/>
      <c r="C55" s="46"/>
      <c r="D55" s="46"/>
      <c r="E55" s="46"/>
      <c r="F55" s="46"/>
      <c r="G55" s="46"/>
      <c r="H55" s="46"/>
      <c r="I55" s="46"/>
      <c r="L55" s="71"/>
    </row>
    <row r="56" spans="1:12" s="79" customFormat="1" ht="15">
      <c r="A56" s="71"/>
      <c r="B56" s="46"/>
      <c r="C56" s="46"/>
      <c r="D56" s="46"/>
      <c r="E56" s="46"/>
      <c r="F56" s="46"/>
      <c r="G56" s="46"/>
      <c r="H56" s="46"/>
      <c r="I56" s="46"/>
      <c r="L56" s="71"/>
    </row>
    <row r="57" spans="1:12" s="79" customFormat="1" ht="15">
      <c r="A57" s="71"/>
      <c r="B57" s="46"/>
      <c r="C57" s="46"/>
      <c r="D57" s="46"/>
      <c r="E57" s="46"/>
      <c r="F57" s="46"/>
      <c r="G57" s="46"/>
      <c r="H57" s="46"/>
      <c r="I57" s="46"/>
      <c r="L57" s="71"/>
    </row>
    <row r="58" spans="1:12" s="79" customFormat="1" ht="15">
      <c r="A58" s="71"/>
      <c r="B58" s="46"/>
      <c r="C58" s="46"/>
      <c r="D58" s="46"/>
      <c r="E58" s="46"/>
      <c r="F58" s="46"/>
      <c r="G58" s="46"/>
      <c r="H58" s="46"/>
      <c r="I58" s="46"/>
      <c r="L58" s="71"/>
    </row>
    <row r="59" spans="1:12" s="79" customFormat="1" ht="15">
      <c r="A59" s="71"/>
      <c r="B59" s="46"/>
      <c r="C59" s="46"/>
      <c r="D59" s="46"/>
      <c r="E59" s="46"/>
      <c r="F59" s="46"/>
      <c r="G59" s="46"/>
      <c r="H59" s="46"/>
      <c r="I59" s="46"/>
      <c r="L59" s="71"/>
    </row>
    <row r="60" spans="1:12" s="79" customFormat="1" ht="15">
      <c r="A60" s="71"/>
      <c r="B60" s="46"/>
      <c r="C60" s="46"/>
      <c r="D60" s="46"/>
      <c r="E60" s="46"/>
      <c r="F60" s="46"/>
      <c r="G60" s="46"/>
      <c r="H60" s="46"/>
      <c r="I60" s="46"/>
      <c r="L60" s="71"/>
    </row>
    <row r="61" spans="1:12" s="79" customFormat="1" ht="15">
      <c r="A61" s="71"/>
      <c r="B61" s="46"/>
      <c r="C61" s="46"/>
      <c r="D61" s="46"/>
      <c r="E61" s="46"/>
      <c r="F61" s="46"/>
      <c r="G61" s="46"/>
      <c r="H61" s="46"/>
      <c r="I61" s="46"/>
      <c r="L61" s="71"/>
    </row>
    <row r="62" spans="2:8" ht="14.25">
      <c r="B62" s="6"/>
      <c r="C62" s="6"/>
      <c r="D62" s="6"/>
      <c r="E62" s="6"/>
      <c r="F62" s="6"/>
      <c r="G62" s="6"/>
      <c r="H62" s="6"/>
    </row>
    <row r="63" spans="2:8" ht="14.25">
      <c r="B63" s="6"/>
      <c r="C63" s="6"/>
      <c r="D63" s="6"/>
      <c r="E63" s="6"/>
      <c r="F63" s="6"/>
      <c r="G63" s="6"/>
      <c r="H63" s="6"/>
    </row>
    <row r="64" spans="2:8" ht="14.25">
      <c r="B64" s="6"/>
      <c r="C64" s="6"/>
      <c r="D64" s="6"/>
      <c r="E64" s="6"/>
      <c r="F64" s="6"/>
      <c r="G64" s="6"/>
      <c r="H64" s="6"/>
    </row>
    <row r="65" spans="2:8" ht="14.25">
      <c r="B65" s="6"/>
      <c r="C65" s="6"/>
      <c r="D65" s="6"/>
      <c r="E65" s="6"/>
      <c r="F65" s="6"/>
      <c r="G65" s="6"/>
      <c r="H65" s="6"/>
    </row>
    <row r="66" spans="2:8" ht="14.25">
      <c r="B66" s="6"/>
      <c r="C66" s="6"/>
      <c r="D66" s="6"/>
      <c r="E66" s="6"/>
      <c r="F66" s="6"/>
      <c r="G66" s="6"/>
      <c r="H66" s="6"/>
    </row>
    <row r="67" spans="2:8" ht="14.25">
      <c r="B67" s="6"/>
      <c r="C67" s="6"/>
      <c r="D67" s="6"/>
      <c r="E67" s="6"/>
      <c r="F67" s="6"/>
      <c r="G67" s="6"/>
      <c r="H67" s="6"/>
    </row>
    <row r="68" spans="2:8" ht="14.25">
      <c r="B68" s="6"/>
      <c r="C68" s="6"/>
      <c r="D68" s="6"/>
      <c r="E68" s="6"/>
      <c r="F68" s="6"/>
      <c r="G68" s="6"/>
      <c r="H68" s="6"/>
    </row>
    <row r="69" spans="2:8" ht="14.25">
      <c r="B69" s="6"/>
      <c r="C69" s="6"/>
      <c r="D69" s="6"/>
      <c r="E69" s="6"/>
      <c r="F69" s="6"/>
      <c r="G69" s="6"/>
      <c r="H69" s="6"/>
    </row>
    <row r="70" spans="2:8" ht="14.25">
      <c r="B70" s="6"/>
      <c r="C70" s="6"/>
      <c r="D70" s="6"/>
      <c r="E70" s="6"/>
      <c r="F70" s="6"/>
      <c r="G70" s="6"/>
      <c r="H70" s="6"/>
    </row>
    <row r="71" spans="2:8" ht="14.25">
      <c r="B71" s="6"/>
      <c r="C71" s="6"/>
      <c r="D71" s="6"/>
      <c r="E71" s="6"/>
      <c r="F71" s="6"/>
      <c r="G71" s="6"/>
      <c r="H71" s="6"/>
    </row>
    <row r="72" spans="2:8" ht="14.25">
      <c r="B72" s="6"/>
      <c r="C72" s="6"/>
      <c r="D72" s="6"/>
      <c r="E72" s="6"/>
      <c r="F72" s="6"/>
      <c r="G72" s="6"/>
      <c r="H72" s="6"/>
    </row>
    <row r="73" spans="2:8" ht="14.25">
      <c r="B73" s="6"/>
      <c r="C73" s="6"/>
      <c r="D73" s="6"/>
      <c r="E73" s="6"/>
      <c r="F73" s="6"/>
      <c r="G73" s="6"/>
      <c r="H73" s="6"/>
    </row>
    <row r="74" spans="2:8" ht="14.25">
      <c r="B74" s="6"/>
      <c r="C74" s="6"/>
      <c r="D74" s="6"/>
      <c r="E74" s="6"/>
      <c r="F74" s="6"/>
      <c r="G74" s="6"/>
      <c r="H74" s="6"/>
    </row>
    <row r="75" spans="2:8" ht="14.25">
      <c r="B75" s="6"/>
      <c r="C75" s="6"/>
      <c r="D75" s="6"/>
      <c r="E75" s="6"/>
      <c r="F75" s="6"/>
      <c r="G75" s="6"/>
      <c r="H75" s="6"/>
    </row>
    <row r="76" spans="2:8" ht="14.25">
      <c r="B76" s="6"/>
      <c r="C76" s="6"/>
      <c r="D76" s="6"/>
      <c r="E76" s="6"/>
      <c r="F76" s="6"/>
      <c r="G76" s="6"/>
      <c r="H76" s="6"/>
    </row>
    <row r="77" spans="2:8" ht="14.25">
      <c r="B77" s="6"/>
      <c r="C77" s="6"/>
      <c r="D77" s="6"/>
      <c r="E77" s="6"/>
      <c r="F77" s="6"/>
      <c r="G77" s="6"/>
      <c r="H77" s="6"/>
    </row>
    <row r="78" spans="2:8" ht="14.25">
      <c r="B78" s="6"/>
      <c r="C78" s="6"/>
      <c r="D78" s="6"/>
      <c r="E78" s="6"/>
      <c r="F78" s="6"/>
      <c r="G78" s="6"/>
      <c r="H78" s="6"/>
    </row>
    <row r="79" spans="2:8" ht="14.25">
      <c r="B79" s="6"/>
      <c r="C79" s="6"/>
      <c r="D79" s="6"/>
      <c r="E79" s="6"/>
      <c r="F79" s="6"/>
      <c r="G79" s="6"/>
      <c r="H79" s="6"/>
    </row>
    <row r="80" spans="2:8" ht="14.25">
      <c r="B80" s="6"/>
      <c r="C80" s="6"/>
      <c r="D80" s="6"/>
      <c r="E80" s="6"/>
      <c r="F80" s="6"/>
      <c r="G80" s="6"/>
      <c r="H80" s="6"/>
    </row>
    <row r="81" spans="2:8" ht="14.25">
      <c r="B81" s="6"/>
      <c r="C81" s="6"/>
      <c r="D81" s="6"/>
      <c r="E81" s="6"/>
      <c r="F81" s="6"/>
      <c r="G81" s="6"/>
      <c r="H81" s="6"/>
    </row>
    <row r="82" spans="2:8" ht="14.25">
      <c r="B82" s="6"/>
      <c r="C82" s="6"/>
      <c r="D82" s="6"/>
      <c r="E82" s="6"/>
      <c r="F82" s="6"/>
      <c r="G82" s="6"/>
      <c r="H82" s="6"/>
    </row>
    <row r="83" spans="2:8" ht="14.25">
      <c r="B83" s="6"/>
      <c r="C83" s="6"/>
      <c r="D83" s="6"/>
      <c r="E83" s="6"/>
      <c r="F83" s="6"/>
      <c r="G83" s="6"/>
      <c r="H83" s="6"/>
    </row>
    <row r="84" spans="2:8" ht="14.25">
      <c r="B84" s="6"/>
      <c r="C84" s="6"/>
      <c r="D84" s="6"/>
      <c r="E84" s="6"/>
      <c r="F84" s="6"/>
      <c r="G84" s="6"/>
      <c r="H84" s="6"/>
    </row>
    <row r="85" spans="2:8" ht="14.25">
      <c r="B85" s="6"/>
      <c r="C85" s="6"/>
      <c r="D85" s="6"/>
      <c r="E85" s="6"/>
      <c r="F85" s="6"/>
      <c r="G85" s="6"/>
      <c r="H85" s="6"/>
    </row>
    <row r="86" spans="2:8" ht="14.25">
      <c r="B86" s="6"/>
      <c r="C86" s="6"/>
      <c r="D86" s="6"/>
      <c r="E86" s="6"/>
      <c r="F86" s="6"/>
      <c r="G86" s="6"/>
      <c r="H86" s="6"/>
    </row>
    <row r="87" spans="2:8" ht="14.25">
      <c r="B87" s="6"/>
      <c r="C87" s="6"/>
      <c r="D87" s="6"/>
      <c r="E87" s="6"/>
      <c r="F87" s="6"/>
      <c r="G87" s="6"/>
      <c r="H87" s="6"/>
    </row>
    <row r="88" spans="2:8" ht="14.25">
      <c r="B88" s="6"/>
      <c r="C88" s="6"/>
      <c r="D88" s="6"/>
      <c r="E88" s="6"/>
      <c r="F88" s="6"/>
      <c r="G88" s="6"/>
      <c r="H88" s="6"/>
    </row>
    <row r="89" spans="2:8" ht="14.25">
      <c r="B89" s="6"/>
      <c r="C89" s="6"/>
      <c r="D89" s="6"/>
      <c r="E89" s="6"/>
      <c r="F89" s="6"/>
      <c r="G89" s="6"/>
      <c r="H89" s="6"/>
    </row>
    <row r="90" spans="2:8" ht="14.25">
      <c r="B90" s="6"/>
      <c r="C90" s="6"/>
      <c r="D90" s="6"/>
      <c r="E90" s="6"/>
      <c r="F90" s="6"/>
      <c r="G90" s="6"/>
      <c r="H90" s="6"/>
    </row>
    <row r="91" spans="2:8" ht="14.25">
      <c r="B91" s="6"/>
      <c r="C91" s="6"/>
      <c r="D91" s="6"/>
      <c r="E91" s="6"/>
      <c r="F91" s="6"/>
      <c r="G91" s="6"/>
      <c r="H91" s="6"/>
    </row>
    <row r="92" spans="2:8" ht="14.25">
      <c r="B92" s="6"/>
      <c r="C92" s="6"/>
      <c r="D92" s="6"/>
      <c r="E92" s="6"/>
      <c r="F92" s="6"/>
      <c r="G92" s="6"/>
      <c r="H92" s="6"/>
    </row>
    <row r="93" spans="2:8" ht="14.25">
      <c r="B93" s="6"/>
      <c r="C93" s="6"/>
      <c r="D93" s="6"/>
      <c r="E93" s="6"/>
      <c r="F93" s="6"/>
      <c r="G93" s="6"/>
      <c r="H93" s="6"/>
    </row>
    <row r="94" spans="2:8" ht="14.25">
      <c r="B94" s="6"/>
      <c r="C94" s="6"/>
      <c r="D94" s="6"/>
      <c r="E94" s="6"/>
      <c r="F94" s="6"/>
      <c r="G94" s="6"/>
      <c r="H94" s="6"/>
    </row>
    <row r="95" spans="2:8" ht="14.25">
      <c r="B95" s="6"/>
      <c r="C95" s="6"/>
      <c r="D95" s="6"/>
      <c r="E95" s="6"/>
      <c r="F95" s="6"/>
      <c r="G95" s="6"/>
      <c r="H95" s="6"/>
    </row>
    <row r="96" spans="2:8" ht="14.25">
      <c r="B96" s="6"/>
      <c r="C96" s="6"/>
      <c r="D96" s="6"/>
      <c r="E96" s="6"/>
      <c r="F96" s="6"/>
      <c r="G96" s="6"/>
      <c r="H96" s="6"/>
    </row>
    <row r="97" spans="2:8" ht="14.25">
      <c r="B97" s="6"/>
      <c r="C97" s="6"/>
      <c r="D97" s="6"/>
      <c r="E97" s="6"/>
      <c r="F97" s="6"/>
      <c r="G97" s="6"/>
      <c r="H97" s="6"/>
    </row>
    <row r="98" spans="2:8" ht="14.25">
      <c r="B98" s="6"/>
      <c r="C98" s="6"/>
      <c r="D98" s="6"/>
      <c r="E98" s="6"/>
      <c r="F98" s="6"/>
      <c r="G98" s="6"/>
      <c r="H98" s="6"/>
    </row>
  </sheetData>
  <sheetProtection/>
  <mergeCells count="4">
    <mergeCell ref="A6:C6"/>
    <mergeCell ref="A4:C4"/>
    <mergeCell ref="A1:C1"/>
    <mergeCell ref="A2:C2"/>
  </mergeCells>
  <printOptions horizontalCentered="1"/>
  <pageMargins left="0.3937007874015748" right="0.3937007874015748" top="0.5118110236220472" bottom="0.1968503937007874" header="0" footer="0"/>
  <pageSetup horizontalDpi="600" verticalDpi="600" orientation="landscape" paperSize="9" scale="99" r:id="rId1"/>
  <colBreaks count="1" manualBreakCount="1">
    <brk id="3" max="2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zoomScalePageLayoutView="0" workbookViewId="0" topLeftCell="A1">
      <selection activeCell="C20" sqref="C20:C22"/>
    </sheetView>
  </sheetViews>
  <sheetFormatPr defaultColWidth="9.140625" defaultRowHeight="13.5"/>
  <cols>
    <col min="1" max="1" width="47.8515625" style="0" customWidth="1"/>
    <col min="2" max="2" width="18.8515625" style="0" customWidth="1"/>
    <col min="3" max="3" width="47.7109375" style="0" customWidth="1"/>
    <col min="4" max="4" width="19.28125" style="0" customWidth="1"/>
  </cols>
  <sheetData>
    <row r="1" spans="1:4" ht="21.75" customHeight="1">
      <c r="A1" s="610" t="s">
        <v>288</v>
      </c>
      <c r="B1" s="610"/>
      <c r="C1" s="610"/>
      <c r="D1" s="610"/>
    </row>
    <row r="2" spans="1:4" ht="21" customHeight="1">
      <c r="A2" s="610" t="s">
        <v>29</v>
      </c>
      <c r="B2" s="610"/>
      <c r="C2" s="610"/>
      <c r="D2" s="610"/>
    </row>
    <row r="3" spans="1:2" ht="21" customHeight="1">
      <c r="A3" s="195"/>
      <c r="B3" s="195"/>
    </row>
    <row r="4" spans="1:4" ht="18.75" customHeight="1">
      <c r="A4" s="720" t="s">
        <v>212</v>
      </c>
      <c r="B4" s="720"/>
      <c r="C4" s="720"/>
      <c r="D4" s="720"/>
    </row>
    <row r="5" spans="1:4" ht="19.5" customHeight="1">
      <c r="A5" s="231" t="s">
        <v>244</v>
      </c>
      <c r="B5" s="231"/>
      <c r="C5" s="232"/>
      <c r="D5" s="232"/>
    </row>
    <row r="6" spans="1:4" ht="19.5" customHeight="1">
      <c r="A6" s="719" t="s">
        <v>10</v>
      </c>
      <c r="B6" s="719"/>
      <c r="C6" s="719"/>
      <c r="D6" s="719"/>
    </row>
    <row r="7" spans="1:2" ht="15">
      <c r="A7" s="6"/>
      <c r="B7" s="180"/>
    </row>
    <row r="8" spans="1:4" s="221" customFormat="1" ht="15.75">
      <c r="A8" s="238" t="s">
        <v>182</v>
      </c>
      <c r="B8" s="258"/>
      <c r="D8" s="240" t="s">
        <v>273</v>
      </c>
    </row>
    <row r="9" spans="1:12" ht="16.5" thickBot="1">
      <c r="A9" s="241" t="s">
        <v>23</v>
      </c>
      <c r="B9" s="180"/>
      <c r="D9" s="190" t="s">
        <v>47</v>
      </c>
      <c r="E9" s="182"/>
      <c r="F9" s="182"/>
      <c r="J9" s="533"/>
      <c r="K9" s="534"/>
      <c r="L9" s="535"/>
    </row>
    <row r="10" spans="1:12" ht="25.5" customHeight="1" thickBot="1">
      <c r="A10" s="717" t="s">
        <v>11</v>
      </c>
      <c r="B10" s="609"/>
      <c r="C10" s="718" t="s">
        <v>12</v>
      </c>
      <c r="D10" s="718"/>
      <c r="E10" s="182"/>
      <c r="F10" s="182"/>
      <c r="J10" s="536"/>
      <c r="K10" s="182"/>
      <c r="L10" s="537"/>
    </row>
    <row r="11" spans="1:12" ht="25.5" customHeight="1" thickBot="1">
      <c r="A11" s="207" t="s">
        <v>13</v>
      </c>
      <c r="B11" s="198" t="s">
        <v>27</v>
      </c>
      <c r="C11" s="198" t="s">
        <v>13</v>
      </c>
      <c r="D11" s="208" t="s">
        <v>27</v>
      </c>
      <c r="E11" s="182"/>
      <c r="F11" s="182"/>
      <c r="J11" s="536"/>
      <c r="K11" s="182"/>
      <c r="L11" s="537"/>
    </row>
    <row r="12" spans="1:12" ht="15">
      <c r="A12" s="436"/>
      <c r="B12" s="437"/>
      <c r="C12" s="436"/>
      <c r="D12" s="438"/>
      <c r="E12" s="182"/>
      <c r="F12" s="182"/>
      <c r="J12" s="536"/>
      <c r="K12" s="182"/>
      <c r="L12" s="537"/>
    </row>
    <row r="13" spans="1:12" ht="15" customHeight="1">
      <c r="A13" s="716"/>
      <c r="B13" s="469"/>
      <c r="C13" s="470"/>
      <c r="D13" s="471"/>
      <c r="E13" s="182"/>
      <c r="F13" s="182"/>
      <c r="J13" s="538"/>
      <c r="K13" s="539"/>
      <c r="L13" s="540"/>
    </row>
    <row r="14" spans="1:6" ht="15">
      <c r="A14" s="716"/>
      <c r="B14" s="469"/>
      <c r="C14" s="470"/>
      <c r="D14" s="472"/>
      <c r="E14" s="182"/>
      <c r="F14" s="182"/>
    </row>
    <row r="15" spans="1:6" ht="16.5">
      <c r="A15" s="441"/>
      <c r="B15" s="442"/>
      <c r="C15" s="439"/>
      <c r="D15" s="440"/>
      <c r="E15" s="182"/>
      <c r="F15" s="182"/>
    </row>
    <row r="16" spans="1:6" ht="13.5">
      <c r="A16" s="443"/>
      <c r="B16" s="444"/>
      <c r="C16" s="443"/>
      <c r="D16" s="445"/>
      <c r="E16" s="182"/>
      <c r="F16" s="182"/>
    </row>
    <row r="17" spans="1:6" ht="13.5">
      <c r="A17" s="443"/>
      <c r="B17" s="444"/>
      <c r="C17" s="443"/>
      <c r="D17" s="445"/>
      <c r="E17" s="182"/>
      <c r="F17" s="182"/>
    </row>
    <row r="18" spans="1:6" ht="13.5">
      <c r="A18" s="443"/>
      <c r="B18" s="444"/>
      <c r="C18" s="443"/>
      <c r="D18" s="445"/>
      <c r="E18" s="182"/>
      <c r="F18" s="182"/>
    </row>
    <row r="19" spans="1:6" ht="13.5">
      <c r="A19" s="443"/>
      <c r="B19" s="444"/>
      <c r="C19" s="443"/>
      <c r="D19" s="445"/>
      <c r="E19" s="182"/>
      <c r="F19" s="182"/>
    </row>
    <row r="20" spans="1:6" ht="16.5">
      <c r="A20" s="439"/>
      <c r="B20" s="442"/>
      <c r="C20" s="443"/>
      <c r="D20" s="445"/>
      <c r="E20" s="182"/>
      <c r="F20" s="182"/>
    </row>
    <row r="21" spans="1:6" ht="18.75">
      <c r="A21" s="446" t="s">
        <v>159</v>
      </c>
      <c r="B21" s="442"/>
      <c r="C21" s="446"/>
      <c r="D21" s="445"/>
      <c r="E21" s="182"/>
      <c r="F21" s="182"/>
    </row>
    <row r="22" spans="1:6" ht="16.5">
      <c r="A22" s="439"/>
      <c r="B22" s="442"/>
      <c r="C22" s="443"/>
      <c r="D22" s="445"/>
      <c r="E22" s="182"/>
      <c r="F22" s="182"/>
    </row>
    <row r="23" spans="1:6" ht="16.5">
      <c r="A23" s="439"/>
      <c r="B23" s="442"/>
      <c r="C23" s="443"/>
      <c r="D23" s="445"/>
      <c r="E23" s="182"/>
      <c r="F23" s="182"/>
    </row>
    <row r="24" spans="1:6" ht="16.5">
      <c r="A24" s="439"/>
      <c r="B24" s="442"/>
      <c r="C24" s="443"/>
      <c r="D24" s="445"/>
      <c r="E24" s="182"/>
      <c r="F24" s="182"/>
    </row>
    <row r="25" spans="1:6" ht="16.5">
      <c r="A25" s="439"/>
      <c r="B25" s="442"/>
      <c r="C25" s="443"/>
      <c r="D25" s="445"/>
      <c r="E25" s="182"/>
      <c r="F25" s="182"/>
    </row>
    <row r="26" spans="1:6" ht="13.5">
      <c r="A26" s="443"/>
      <c r="B26" s="444"/>
      <c r="C26" s="443"/>
      <c r="D26" s="445"/>
      <c r="E26" s="182"/>
      <c r="F26" s="182"/>
    </row>
    <row r="27" spans="1:6" ht="13.5">
      <c r="A27" s="443"/>
      <c r="B27" s="444"/>
      <c r="C27" s="443"/>
      <c r="D27" s="445"/>
      <c r="E27" s="182"/>
      <c r="F27" s="182"/>
    </row>
    <row r="28" spans="1:6" ht="13.5">
      <c r="A28" s="443"/>
      <c r="B28" s="444"/>
      <c r="C28" s="443"/>
      <c r="D28" s="445"/>
      <c r="E28" s="182"/>
      <c r="F28" s="182"/>
    </row>
    <row r="29" spans="1:6" ht="13.5">
      <c r="A29" s="443"/>
      <c r="B29" s="444"/>
      <c r="C29" s="443"/>
      <c r="D29" s="445"/>
      <c r="E29" s="182"/>
      <c r="F29" s="182"/>
    </row>
    <row r="30" spans="1:6" ht="13.5">
      <c r="A30" s="443"/>
      <c r="B30" s="444"/>
      <c r="C30" s="443"/>
      <c r="D30" s="445"/>
      <c r="E30" s="182"/>
      <c r="F30" s="182"/>
    </row>
    <row r="31" spans="1:6" ht="13.5">
      <c r="A31" s="447" t="s">
        <v>28</v>
      </c>
      <c r="B31" s="448">
        <f>SUM(B13:B30)</f>
        <v>0</v>
      </c>
      <c r="C31" s="447" t="s">
        <v>28</v>
      </c>
      <c r="D31" s="449">
        <f>SUM(D13:D30)</f>
        <v>0</v>
      </c>
      <c r="E31" s="182"/>
      <c r="F31" s="182"/>
    </row>
    <row r="32" spans="1:6" ht="13.5">
      <c r="A32" s="182"/>
      <c r="B32" s="185"/>
      <c r="C32" s="182"/>
      <c r="D32" s="187"/>
      <c r="E32" s="182"/>
      <c r="F32" s="182"/>
    </row>
    <row r="33" spans="1:6" ht="14.25" thickBot="1">
      <c r="A33" s="188"/>
      <c r="B33" s="197"/>
      <c r="C33" s="188"/>
      <c r="D33" s="186"/>
      <c r="E33" s="182"/>
      <c r="F33" s="182"/>
    </row>
    <row r="34" spans="5:6" ht="13.5">
      <c r="E34" s="182"/>
      <c r="F34" s="182"/>
    </row>
    <row r="35" spans="5:6" ht="13.5">
      <c r="E35" s="182"/>
      <c r="F35" s="182"/>
    </row>
    <row r="36" spans="5:6" ht="13.5">
      <c r="E36" s="182"/>
      <c r="F36" s="182"/>
    </row>
    <row r="37" spans="5:6" ht="13.5">
      <c r="E37" s="182"/>
      <c r="F37" s="182"/>
    </row>
    <row r="38" spans="5:6" ht="13.5">
      <c r="E38" s="182"/>
      <c r="F38" s="182"/>
    </row>
    <row r="39" spans="5:6" ht="13.5">
      <c r="E39" s="182"/>
      <c r="F39" s="182"/>
    </row>
    <row r="40" spans="5:6" ht="13.5">
      <c r="E40" s="182"/>
      <c r="F40" s="182"/>
    </row>
    <row r="41" spans="5:6" ht="13.5">
      <c r="E41" s="182"/>
      <c r="F41" s="182"/>
    </row>
    <row r="42" spans="5:6" ht="13.5">
      <c r="E42" s="182"/>
      <c r="F42" s="182"/>
    </row>
    <row r="43" spans="5:6" ht="13.5">
      <c r="E43" s="182"/>
      <c r="F43" s="182"/>
    </row>
    <row r="44" spans="5:6" ht="13.5">
      <c r="E44" s="182"/>
      <c r="F44" s="182"/>
    </row>
    <row r="45" spans="5:6" ht="13.5">
      <c r="E45" s="182"/>
      <c r="F45" s="182"/>
    </row>
    <row r="46" spans="5:6" ht="13.5">
      <c r="E46" s="182"/>
      <c r="F46" s="182"/>
    </row>
    <row r="47" spans="5:6" ht="13.5">
      <c r="E47" s="182"/>
      <c r="F47" s="182"/>
    </row>
    <row r="48" spans="5:6" ht="13.5">
      <c r="E48" s="182"/>
      <c r="F48" s="182"/>
    </row>
    <row r="49" spans="5:6" ht="13.5">
      <c r="E49" s="182"/>
      <c r="F49" s="182"/>
    </row>
    <row r="50" spans="5:6" ht="13.5">
      <c r="E50" s="182"/>
      <c r="F50" s="182"/>
    </row>
    <row r="51" spans="5:6" ht="13.5">
      <c r="E51" s="182"/>
      <c r="F51" s="182"/>
    </row>
    <row r="52" spans="5:6" ht="13.5">
      <c r="E52" s="182"/>
      <c r="F52" s="182"/>
    </row>
    <row r="53" spans="5:6" ht="13.5">
      <c r="E53" s="182"/>
      <c r="F53" s="182"/>
    </row>
    <row r="54" spans="5:6" ht="13.5">
      <c r="E54" s="182"/>
      <c r="F54" s="182"/>
    </row>
    <row r="55" spans="5:6" ht="13.5">
      <c r="E55" s="182"/>
      <c r="F55" s="182"/>
    </row>
    <row r="56" spans="5:6" ht="13.5">
      <c r="E56" s="182"/>
      <c r="F56" s="182"/>
    </row>
    <row r="57" spans="5:6" ht="13.5">
      <c r="E57" s="182"/>
      <c r="F57" s="182"/>
    </row>
    <row r="58" spans="5:6" ht="13.5">
      <c r="E58" s="182"/>
      <c r="F58" s="182"/>
    </row>
    <row r="59" spans="5:6" ht="13.5">
      <c r="E59" s="182"/>
      <c r="F59" s="182"/>
    </row>
    <row r="60" spans="5:6" ht="13.5">
      <c r="E60" s="182"/>
      <c r="F60" s="182"/>
    </row>
  </sheetData>
  <sheetProtection/>
  <mergeCells count="7">
    <mergeCell ref="A13:A14"/>
    <mergeCell ref="A10:B10"/>
    <mergeCell ref="C10:D10"/>
    <mergeCell ref="A1:D1"/>
    <mergeCell ref="A2:D2"/>
    <mergeCell ref="A6:D6"/>
    <mergeCell ref="A4:D4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71"/>
  <sheetViews>
    <sheetView view="pageBreakPreview" zoomScale="75" zoomScaleNormal="75" zoomScaleSheetLayoutView="75" zoomScalePageLayoutView="0" workbookViewId="0" topLeftCell="A25">
      <selection activeCell="C68" sqref="C68"/>
    </sheetView>
  </sheetViews>
  <sheetFormatPr defaultColWidth="9.140625" defaultRowHeight="13.5"/>
  <cols>
    <col min="1" max="1" width="6.421875" style="79" customWidth="1"/>
    <col min="2" max="2" width="43.28125" style="79" customWidth="1"/>
    <col min="3" max="5" width="14.7109375" style="79" customWidth="1"/>
    <col min="6" max="6" width="1.8515625" style="79" customWidth="1"/>
    <col min="7" max="8" width="9.140625" style="79" customWidth="1"/>
    <col min="9" max="9" width="9.28125" style="79" bestFit="1" customWidth="1"/>
    <col min="10" max="16384" width="9.140625" style="79" customWidth="1"/>
  </cols>
  <sheetData>
    <row r="2" spans="2:5" ht="18">
      <c r="B2" s="721"/>
      <c r="C2" s="721"/>
      <c r="D2" s="721"/>
      <c r="E2" s="721"/>
    </row>
    <row r="3" spans="2:5" ht="15.75">
      <c r="B3" s="610" t="s">
        <v>288</v>
      </c>
      <c r="C3" s="610"/>
      <c r="D3" s="610"/>
      <c r="E3" s="610"/>
    </row>
    <row r="4" spans="2:5" ht="20.25" customHeight="1">
      <c r="B4" s="610" t="s">
        <v>29</v>
      </c>
      <c r="C4" s="610"/>
      <c r="D4" s="610"/>
      <c r="E4" s="610"/>
    </row>
    <row r="5" spans="2:5" ht="18">
      <c r="B5" s="721"/>
      <c r="C5" s="721"/>
      <c r="D5" s="721"/>
      <c r="E5" s="721"/>
    </row>
    <row r="6" spans="2:5" ht="18">
      <c r="B6" s="721"/>
      <c r="C6" s="721"/>
      <c r="D6" s="721"/>
      <c r="E6" s="721"/>
    </row>
    <row r="7" spans="2:5" ht="18">
      <c r="B7" s="98"/>
      <c r="C7" s="98"/>
      <c r="D7" s="98"/>
      <c r="E7" s="98"/>
    </row>
    <row r="8" spans="2:5" ht="18">
      <c r="B8" s="98"/>
      <c r="C8" s="98"/>
      <c r="D8" s="98"/>
      <c r="E8" s="98"/>
    </row>
    <row r="9" spans="2:12" ht="33.75" customHeight="1">
      <c r="B9" s="723" t="s">
        <v>267</v>
      </c>
      <c r="C9" s="723"/>
      <c r="D9" s="723"/>
      <c r="E9" s="723"/>
      <c r="J9" s="526"/>
      <c r="K9" s="527"/>
      <c r="L9" s="528"/>
    </row>
    <row r="10" spans="2:12" ht="15">
      <c r="B10" s="722"/>
      <c r="C10" s="722"/>
      <c r="D10" s="722"/>
      <c r="E10" s="722"/>
      <c r="J10" s="529"/>
      <c r="K10" s="80"/>
      <c r="L10" s="90"/>
    </row>
    <row r="11" spans="10:12" ht="15">
      <c r="J11" s="529"/>
      <c r="K11" s="80"/>
      <c r="L11" s="90"/>
    </row>
    <row r="12" spans="2:12" ht="18">
      <c r="B12" s="727" t="s">
        <v>145</v>
      </c>
      <c r="C12" s="727"/>
      <c r="D12" s="727"/>
      <c r="E12" s="727"/>
      <c r="J12" s="529"/>
      <c r="K12" s="80"/>
      <c r="L12" s="90"/>
    </row>
    <row r="13" spans="2:12" ht="18">
      <c r="B13" s="98"/>
      <c r="C13" s="98"/>
      <c r="D13" s="98"/>
      <c r="E13" s="98"/>
      <c r="J13" s="530"/>
      <c r="K13" s="531"/>
      <c r="L13" s="532"/>
    </row>
    <row r="14" spans="2:5" ht="18">
      <c r="B14" s="98"/>
      <c r="C14" s="98"/>
      <c r="D14" s="98"/>
      <c r="E14" s="98"/>
    </row>
    <row r="15" spans="2:11" s="239" customFormat="1" ht="18">
      <c r="B15" s="259" t="s">
        <v>183</v>
      </c>
      <c r="C15" s="237"/>
      <c r="D15" s="726" t="s">
        <v>273</v>
      </c>
      <c r="E15" s="726"/>
      <c r="H15" s="239">
        <f>G15/1.092025</f>
        <v>0</v>
      </c>
      <c r="K15" s="239">
        <f>J15/1.141166</f>
        <v>0</v>
      </c>
    </row>
    <row r="16" spans="1:6" ht="15">
      <c r="A16" s="1"/>
      <c r="B16" s="247" t="s">
        <v>24</v>
      </c>
      <c r="C16" s="6"/>
      <c r="D16" s="1"/>
      <c r="E16" s="171" t="s">
        <v>47</v>
      </c>
      <c r="F16" s="80"/>
    </row>
    <row r="17" spans="1:6" ht="15">
      <c r="A17" s="1"/>
      <c r="B17" s="169" t="s">
        <v>167</v>
      </c>
      <c r="C17" s="725" t="s">
        <v>169</v>
      </c>
      <c r="D17" s="725"/>
      <c r="E17" s="725"/>
      <c r="F17" s="80"/>
    </row>
    <row r="18" spans="1:6" ht="15">
      <c r="A18" s="1"/>
      <c r="B18" s="170" t="s">
        <v>168</v>
      </c>
      <c r="C18" s="155">
        <v>2015</v>
      </c>
      <c r="D18" s="155">
        <v>2016</v>
      </c>
      <c r="E18" s="154">
        <v>2017</v>
      </c>
      <c r="F18" s="80"/>
    </row>
    <row r="19" spans="1:6" ht="15">
      <c r="A19" s="1"/>
      <c r="B19" s="1"/>
      <c r="C19" s="157"/>
      <c r="D19" s="156"/>
      <c r="E19" s="1"/>
      <c r="F19" s="80"/>
    </row>
    <row r="20" spans="1:6" ht="15.75">
      <c r="A20" s="1"/>
      <c r="B20" s="204" t="s">
        <v>76</v>
      </c>
      <c r="C20" s="433">
        <v>3587</v>
      </c>
      <c r="D20" s="433">
        <v>3749</v>
      </c>
      <c r="E20" s="450">
        <v>3917</v>
      </c>
      <c r="F20" s="80"/>
    </row>
    <row r="21" spans="1:6" ht="15">
      <c r="A21" s="1"/>
      <c r="B21" s="1" t="s">
        <v>78</v>
      </c>
      <c r="C21" s="396">
        <v>200</v>
      </c>
      <c r="D21" s="396">
        <v>209</v>
      </c>
      <c r="E21" s="399">
        <v>218</v>
      </c>
      <c r="F21" s="80"/>
    </row>
    <row r="22" spans="1:6" ht="15">
      <c r="A22" s="1"/>
      <c r="B22" s="1" t="s">
        <v>146</v>
      </c>
      <c r="C22" s="396">
        <v>3237</v>
      </c>
      <c r="D22" s="396">
        <v>3383</v>
      </c>
      <c r="E22" s="399">
        <v>3535</v>
      </c>
      <c r="F22" s="80"/>
    </row>
    <row r="23" spans="1:6" ht="15">
      <c r="A23" s="1"/>
      <c r="B23" s="1" t="s">
        <v>147</v>
      </c>
      <c r="C23" s="396"/>
      <c r="D23" s="396"/>
      <c r="E23" s="399"/>
      <c r="F23" s="80"/>
    </row>
    <row r="24" spans="1:6" ht="15">
      <c r="A24" s="1"/>
      <c r="B24" s="1" t="s">
        <v>82</v>
      </c>
      <c r="C24" s="396">
        <v>150</v>
      </c>
      <c r="D24" s="396">
        <v>157</v>
      </c>
      <c r="E24" s="399">
        <v>164</v>
      </c>
      <c r="F24" s="80"/>
    </row>
    <row r="25" spans="1:6" ht="15">
      <c r="A25" s="1"/>
      <c r="B25" s="1"/>
      <c r="C25" s="396"/>
      <c r="D25" s="396"/>
      <c r="E25" s="399"/>
      <c r="F25" s="80"/>
    </row>
    <row r="26" spans="1:6" ht="15.75">
      <c r="A26" s="1"/>
      <c r="B26" s="204" t="s">
        <v>83</v>
      </c>
      <c r="C26" s="433">
        <v>313</v>
      </c>
      <c r="D26" s="433">
        <v>327</v>
      </c>
      <c r="E26" s="450">
        <v>342</v>
      </c>
      <c r="F26" s="80"/>
    </row>
    <row r="27" spans="1:6" ht="15">
      <c r="A27" s="1"/>
      <c r="B27" s="1" t="s">
        <v>84</v>
      </c>
      <c r="C27" s="396">
        <v>303</v>
      </c>
      <c r="D27" s="396">
        <v>317</v>
      </c>
      <c r="E27" s="399">
        <v>331</v>
      </c>
      <c r="F27" s="80"/>
    </row>
    <row r="28" spans="1:6" ht="15">
      <c r="A28" s="1"/>
      <c r="B28" s="1" t="s">
        <v>286</v>
      </c>
      <c r="C28" s="396">
        <v>10</v>
      </c>
      <c r="D28" s="396">
        <v>10</v>
      </c>
      <c r="E28" s="399">
        <v>11</v>
      </c>
      <c r="F28" s="80"/>
    </row>
    <row r="29" spans="1:6" ht="15">
      <c r="A29" s="1"/>
      <c r="B29" s="1" t="s">
        <v>4</v>
      </c>
      <c r="C29" s="158"/>
      <c r="D29" s="164"/>
      <c r="E29" s="159"/>
      <c r="F29" s="80"/>
    </row>
    <row r="30" spans="1:6" ht="15.75">
      <c r="A30" s="1"/>
      <c r="B30" s="203" t="s">
        <v>28</v>
      </c>
      <c r="C30" s="202">
        <v>3900</v>
      </c>
      <c r="D30" s="206">
        <f>D20+D26</f>
        <v>4076</v>
      </c>
      <c r="E30" s="206">
        <f>E20+E26</f>
        <v>4259</v>
      </c>
      <c r="F30" s="80"/>
    </row>
    <row r="31" spans="1:6" ht="15">
      <c r="A31" s="1"/>
      <c r="B31" s="1"/>
      <c r="C31" s="1"/>
      <c r="D31" s="267"/>
      <c r="E31" s="267"/>
      <c r="F31" s="80"/>
    </row>
    <row r="32" spans="1:6" ht="15">
      <c r="A32" s="1"/>
      <c r="B32" s="1"/>
      <c r="C32" s="1"/>
      <c r="D32" s="368"/>
      <c r="E32" s="368"/>
      <c r="F32" s="80"/>
    </row>
    <row r="33" spans="1:5" ht="15">
      <c r="A33" s="1"/>
      <c r="B33" s="1"/>
      <c r="C33" s="1"/>
      <c r="D33" s="1"/>
      <c r="E33" s="1"/>
    </row>
    <row r="34" spans="1:5" ht="18">
      <c r="A34" s="1"/>
      <c r="B34" s="721"/>
      <c r="C34" s="721"/>
      <c r="D34" s="721"/>
      <c r="E34" s="721"/>
    </row>
    <row r="35" spans="1:11" ht="15.75">
      <c r="A35" s="1"/>
      <c r="B35" s="610" t="s">
        <v>288</v>
      </c>
      <c r="C35" s="610"/>
      <c r="D35" s="610"/>
      <c r="E35" s="610"/>
      <c r="F35" s="480"/>
      <c r="G35" s="480"/>
      <c r="H35" s="480"/>
      <c r="I35" s="480"/>
      <c r="J35" s="480"/>
      <c r="K35" s="480"/>
    </row>
    <row r="36" spans="1:5" ht="21" customHeight="1">
      <c r="A36" s="1"/>
      <c r="B36" s="610" t="s">
        <v>29</v>
      </c>
      <c r="C36" s="610"/>
      <c r="D36" s="610"/>
      <c r="E36" s="610"/>
    </row>
    <row r="37" spans="1:5" ht="18">
      <c r="A37" s="1"/>
      <c r="B37" s="721"/>
      <c r="C37" s="721"/>
      <c r="D37" s="721"/>
      <c r="E37" s="721"/>
    </row>
    <row r="38" spans="1:5" ht="18">
      <c r="A38" s="1"/>
      <c r="B38" s="721"/>
      <c r="C38" s="721"/>
      <c r="D38" s="721"/>
      <c r="E38" s="721"/>
    </row>
    <row r="39" spans="1:5" ht="18">
      <c r="A39" s="1"/>
      <c r="B39" s="98"/>
      <c r="C39" s="98"/>
      <c r="D39" s="98"/>
      <c r="E39" s="98"/>
    </row>
    <row r="40" spans="1:5" ht="18">
      <c r="A40" s="1"/>
      <c r="B40" s="98"/>
      <c r="C40" s="98"/>
      <c r="D40" s="98"/>
      <c r="E40" s="98"/>
    </row>
    <row r="41" spans="1:5" ht="31.5" customHeight="1">
      <c r="A41" s="1"/>
      <c r="B41" s="723" t="s">
        <v>268</v>
      </c>
      <c r="C41" s="723"/>
      <c r="D41" s="723"/>
      <c r="E41" s="723"/>
    </row>
    <row r="42" ht="15">
      <c r="A42" s="1"/>
    </row>
    <row r="43" ht="15">
      <c r="A43" s="1"/>
    </row>
    <row r="44" spans="1:5" ht="18">
      <c r="A44" s="1"/>
      <c r="B44" s="727" t="s">
        <v>227</v>
      </c>
      <c r="C44" s="727"/>
      <c r="D44" s="727"/>
      <c r="E44" s="727"/>
    </row>
    <row r="45" spans="1:5" ht="18">
      <c r="A45" s="1"/>
      <c r="B45" s="98"/>
      <c r="C45" s="98"/>
      <c r="D45" s="98"/>
      <c r="E45" s="98"/>
    </row>
    <row r="46" spans="1:5" ht="18">
      <c r="A46" s="1"/>
      <c r="B46" s="98"/>
      <c r="C46" s="98"/>
      <c r="D46" s="98"/>
      <c r="E46" s="98"/>
    </row>
    <row r="47" spans="1:5" s="239" customFormat="1" ht="18">
      <c r="A47" s="204"/>
      <c r="B47" s="259" t="s">
        <v>183</v>
      </c>
      <c r="C47" s="237"/>
      <c r="D47" s="726" t="s">
        <v>273</v>
      </c>
      <c r="E47" s="726"/>
    </row>
    <row r="48" spans="1:5" ht="15">
      <c r="A48" s="1"/>
      <c r="B48" s="247" t="s">
        <v>24</v>
      </c>
      <c r="C48" s="1"/>
      <c r="D48" s="1"/>
      <c r="E48" s="171" t="s">
        <v>47</v>
      </c>
    </row>
    <row r="49" spans="1:5" ht="15">
      <c r="A49" s="1"/>
      <c r="B49" s="161" t="s">
        <v>149</v>
      </c>
      <c r="C49" s="724" t="s">
        <v>170</v>
      </c>
      <c r="D49" s="725"/>
      <c r="E49" s="725"/>
    </row>
    <row r="50" spans="1:6" ht="15">
      <c r="A50" s="1"/>
      <c r="B50" s="170" t="s">
        <v>150</v>
      </c>
      <c r="C50" s="155">
        <v>2015</v>
      </c>
      <c r="D50" s="155">
        <v>2016</v>
      </c>
      <c r="E50" s="154">
        <v>2017</v>
      </c>
      <c r="F50" s="80"/>
    </row>
    <row r="51" spans="1:6" ht="15">
      <c r="A51" s="1"/>
      <c r="B51" s="1"/>
      <c r="C51" s="157"/>
      <c r="D51" s="157"/>
      <c r="E51" s="1"/>
      <c r="F51" s="80"/>
    </row>
    <row r="52" spans="1:6" ht="15.75">
      <c r="A52" s="1"/>
      <c r="B52" s="204" t="s">
        <v>151</v>
      </c>
      <c r="C52" s="201">
        <v>7810</v>
      </c>
      <c r="D52" s="201">
        <v>8161</v>
      </c>
      <c r="E52" s="227">
        <v>8528</v>
      </c>
      <c r="F52" s="172"/>
    </row>
    <row r="53" spans="1:6" ht="15">
      <c r="A53" s="1"/>
      <c r="B53" s="1" t="s">
        <v>152</v>
      </c>
      <c r="C53" s="396">
        <v>200</v>
      </c>
      <c r="D53" s="396">
        <v>209</v>
      </c>
      <c r="E53" s="401">
        <v>218</v>
      </c>
      <c r="F53" s="172"/>
    </row>
    <row r="54" spans="1:6" ht="15">
      <c r="A54" s="1"/>
      <c r="B54" s="1" t="s">
        <v>153</v>
      </c>
      <c r="C54" s="396">
        <v>0</v>
      </c>
      <c r="D54" s="396"/>
      <c r="E54" s="401"/>
      <c r="F54" s="172"/>
    </row>
    <row r="55" spans="1:6" ht="15">
      <c r="A55" s="1"/>
      <c r="B55" s="1" t="s">
        <v>97</v>
      </c>
      <c r="C55" s="396">
        <v>7610</v>
      </c>
      <c r="D55" s="396">
        <v>7952</v>
      </c>
      <c r="E55" s="401">
        <v>8310</v>
      </c>
      <c r="F55" s="172"/>
    </row>
    <row r="56" spans="1:6" ht="15">
      <c r="A56" s="1"/>
      <c r="B56" s="1"/>
      <c r="C56" s="396"/>
      <c r="D56" s="396"/>
      <c r="E56" s="401"/>
      <c r="F56" s="80"/>
    </row>
    <row r="57" spans="1:8" ht="15.75">
      <c r="A57" s="1"/>
      <c r="B57" s="204" t="s">
        <v>129</v>
      </c>
      <c r="C57" s="433">
        <v>170</v>
      </c>
      <c r="D57" s="433">
        <v>178</v>
      </c>
      <c r="E57" s="434">
        <v>186</v>
      </c>
      <c r="F57" s="172"/>
      <c r="H57" s="330"/>
    </row>
    <row r="58" spans="1:6" ht="15">
      <c r="A58" s="1"/>
      <c r="B58" s="1" t="s">
        <v>154</v>
      </c>
      <c r="C58" s="396">
        <v>160</v>
      </c>
      <c r="D58" s="396">
        <v>167</v>
      </c>
      <c r="E58" s="401">
        <v>175</v>
      </c>
      <c r="F58" s="80"/>
    </row>
    <row r="59" spans="1:6" ht="15">
      <c r="A59" s="1"/>
      <c r="B59" s="1" t="s">
        <v>155</v>
      </c>
      <c r="C59" s="396">
        <v>10</v>
      </c>
      <c r="D59" s="396">
        <v>11</v>
      </c>
      <c r="E59" s="401">
        <v>11</v>
      </c>
      <c r="F59" s="80"/>
    </row>
    <row r="60" spans="1:6" ht="15">
      <c r="A60" s="1"/>
      <c r="B60" s="1"/>
      <c r="C60" s="396"/>
      <c r="D60" s="396"/>
      <c r="E60" s="401"/>
      <c r="F60" s="80"/>
    </row>
    <row r="61" spans="1:6" ht="15">
      <c r="A61" s="1"/>
      <c r="B61" s="1"/>
      <c r="C61" s="396"/>
      <c r="D61" s="396"/>
      <c r="E61" s="401"/>
      <c r="F61" s="80"/>
    </row>
    <row r="62" spans="1:6" ht="15.75">
      <c r="A62" s="1"/>
      <c r="B62" s="204" t="s">
        <v>156</v>
      </c>
      <c r="C62" s="433">
        <v>20</v>
      </c>
      <c r="D62" s="433">
        <v>21</v>
      </c>
      <c r="E62" s="435">
        <v>22</v>
      </c>
      <c r="F62" s="80"/>
    </row>
    <row r="63" spans="1:6" ht="15">
      <c r="A63" s="1"/>
      <c r="B63" s="1"/>
      <c r="C63" s="158"/>
      <c r="D63" s="158"/>
      <c r="E63" s="159"/>
      <c r="F63" s="80"/>
    </row>
    <row r="64" spans="1:6" ht="15.75">
      <c r="A64" s="1"/>
      <c r="B64" s="203" t="s">
        <v>28</v>
      </c>
      <c r="C64" s="202">
        <v>8000</v>
      </c>
      <c r="D64" s="202">
        <v>8360</v>
      </c>
      <c r="E64" s="206">
        <v>8736</v>
      </c>
      <c r="F64" s="172"/>
    </row>
    <row r="65" spans="1:5" ht="15">
      <c r="A65" s="1"/>
      <c r="B65" s="1"/>
      <c r="C65" s="1"/>
      <c r="D65" s="267"/>
      <c r="E65" s="267"/>
    </row>
    <row r="66" spans="1:5" ht="15">
      <c r="A66" s="1" t="s">
        <v>49</v>
      </c>
      <c r="B66" s="1"/>
      <c r="C66" s="267"/>
      <c r="D66" s="267"/>
      <c r="E66" s="267"/>
    </row>
    <row r="68" spans="2:3" ht="15">
      <c r="B68" s="211" t="s">
        <v>251</v>
      </c>
      <c r="C68" s="330">
        <f>C30-C64</f>
        <v>-4100</v>
      </c>
    </row>
    <row r="69" spans="2:3" ht="15">
      <c r="B69" s="211" t="s">
        <v>252</v>
      </c>
      <c r="C69" s="371">
        <v>4660</v>
      </c>
    </row>
    <row r="70" spans="2:3" ht="15">
      <c r="B70" s="211" t="s">
        <v>253</v>
      </c>
      <c r="C70" s="330">
        <f>C68-C69</f>
        <v>-8760</v>
      </c>
    </row>
    <row r="71" ht="15">
      <c r="B71" s="211"/>
    </row>
  </sheetData>
  <sheetProtection/>
  <mergeCells count="19">
    <mergeCell ref="C49:E49"/>
    <mergeCell ref="D47:E47"/>
    <mergeCell ref="B12:E12"/>
    <mergeCell ref="C17:E17"/>
    <mergeCell ref="B44:E44"/>
    <mergeCell ref="B41:E41"/>
    <mergeCell ref="D15:E15"/>
    <mergeCell ref="B38:E38"/>
    <mergeCell ref="B37:E37"/>
    <mergeCell ref="B35:E35"/>
    <mergeCell ref="B2:E2"/>
    <mergeCell ref="B4:E4"/>
    <mergeCell ref="B3:E3"/>
    <mergeCell ref="B36:E36"/>
    <mergeCell ref="B34:E34"/>
    <mergeCell ref="B10:E10"/>
    <mergeCell ref="B5:E5"/>
    <mergeCell ref="B6:E6"/>
    <mergeCell ref="B9:E9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paperSize="9" r:id="rId1"/>
  <rowBreaks count="1" manualBreakCount="1"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M44"/>
  <sheetViews>
    <sheetView tabSelected="1" view="pageBreakPreview" zoomScale="70" zoomScaleNormal="65" zoomScaleSheetLayoutView="70" zoomScalePageLayoutView="0" workbookViewId="0" topLeftCell="A7">
      <selection activeCell="I64" sqref="I64"/>
    </sheetView>
  </sheetViews>
  <sheetFormatPr defaultColWidth="9.140625" defaultRowHeight="13.5"/>
  <cols>
    <col min="1" max="1" width="1.28515625" style="1" customWidth="1"/>
    <col min="2" max="2" width="57.00390625" style="1" customWidth="1"/>
    <col min="3" max="8" width="15.7109375" style="159" customWidth="1"/>
    <col min="9" max="10" width="9.140625" style="1" customWidth="1"/>
    <col min="11" max="11" width="12.7109375" style="1" bestFit="1" customWidth="1"/>
    <col min="12" max="16384" width="9.140625" style="1" customWidth="1"/>
  </cols>
  <sheetData>
    <row r="2" spans="2:8" ht="20.25" customHeight="1">
      <c r="B2" s="610" t="s">
        <v>288</v>
      </c>
      <c r="C2" s="610"/>
      <c r="D2" s="610"/>
      <c r="E2" s="610"/>
      <c r="F2" s="610"/>
      <c r="G2" s="610"/>
      <c r="H2" s="610"/>
    </row>
    <row r="3" spans="2:8" ht="20.25" customHeight="1">
      <c r="B3" s="610" t="s">
        <v>29</v>
      </c>
      <c r="C3" s="610"/>
      <c r="D3" s="610"/>
      <c r="E3" s="610"/>
      <c r="F3" s="610"/>
      <c r="G3" s="610"/>
      <c r="H3" s="610"/>
    </row>
    <row r="6" ht="14.25" customHeight="1"/>
    <row r="7" spans="2:8" ht="18">
      <c r="B7" s="727" t="s">
        <v>269</v>
      </c>
      <c r="C7" s="727"/>
      <c r="D7" s="727"/>
      <c r="E7" s="727"/>
      <c r="F7" s="727"/>
      <c r="G7" s="727"/>
      <c r="H7" s="727"/>
    </row>
    <row r="8" spans="2:8" ht="15">
      <c r="B8" s="181"/>
      <c r="C8" s="181"/>
      <c r="D8" s="181"/>
      <c r="E8" s="181"/>
      <c r="F8" s="181"/>
      <c r="G8" s="181"/>
      <c r="H8" s="181"/>
    </row>
    <row r="9" spans="2:12" ht="18">
      <c r="B9" s="727" t="s">
        <v>6</v>
      </c>
      <c r="C9" s="727"/>
      <c r="D9" s="727"/>
      <c r="E9" s="727"/>
      <c r="F9" s="727"/>
      <c r="G9" s="727"/>
      <c r="H9" s="727"/>
      <c r="J9" s="519"/>
      <c r="K9" s="163"/>
      <c r="L9" s="520"/>
    </row>
    <row r="10" spans="2:12" ht="14.25">
      <c r="B10" s="196"/>
      <c r="C10" s="196"/>
      <c r="D10" s="196"/>
      <c r="E10" s="196"/>
      <c r="F10" s="196"/>
      <c r="G10" s="196"/>
      <c r="H10" s="196"/>
      <c r="J10" s="521"/>
      <c r="K10" s="2"/>
      <c r="L10" s="522"/>
    </row>
    <row r="11" spans="2:12" s="204" customFormat="1" ht="15.75">
      <c r="B11" s="259" t="s">
        <v>183</v>
      </c>
      <c r="C11" s="262"/>
      <c r="D11" s="262"/>
      <c r="E11" s="262"/>
      <c r="F11" s="286"/>
      <c r="G11" s="726" t="s">
        <v>273</v>
      </c>
      <c r="H11" s="726"/>
      <c r="J11" s="523"/>
      <c r="K11" s="4"/>
      <c r="L11" s="524"/>
    </row>
    <row r="12" spans="3:12" ht="14.25">
      <c r="C12" s="358"/>
      <c r="D12" s="358"/>
      <c r="E12" s="358"/>
      <c r="G12" s="171"/>
      <c r="H12" s="171" t="s">
        <v>47</v>
      </c>
      <c r="J12" s="521"/>
      <c r="K12" s="2"/>
      <c r="L12" s="522"/>
    </row>
    <row r="13" spans="2:12" ht="14.25">
      <c r="B13" s="154" t="s">
        <v>25</v>
      </c>
      <c r="C13" s="268">
        <v>2012</v>
      </c>
      <c r="D13" s="268">
        <v>2013</v>
      </c>
      <c r="E13" s="268">
        <v>2014</v>
      </c>
      <c r="F13" s="268">
        <v>2015</v>
      </c>
      <c r="G13" s="491">
        <v>2016</v>
      </c>
      <c r="H13" s="491">
        <v>2017</v>
      </c>
      <c r="J13" s="525"/>
      <c r="K13" s="162"/>
      <c r="L13" s="120"/>
    </row>
    <row r="14" spans="2:10" ht="14.25">
      <c r="B14" s="1" t="s">
        <v>1</v>
      </c>
      <c r="C14" s="401">
        <v>3135</v>
      </c>
      <c r="D14" s="401">
        <v>2455</v>
      </c>
      <c r="E14" s="401">
        <v>3500</v>
      </c>
      <c r="F14" s="401">
        <v>3587</v>
      </c>
      <c r="G14" s="396">
        <v>3749</v>
      </c>
      <c r="H14" s="396">
        <v>3917</v>
      </c>
      <c r="J14" s="2"/>
    </row>
    <row r="15" spans="2:10" ht="14.25">
      <c r="B15" s="1" t="s">
        <v>78</v>
      </c>
      <c r="C15" s="401">
        <v>75</v>
      </c>
      <c r="D15" s="401">
        <v>75</v>
      </c>
      <c r="E15" s="401">
        <v>110</v>
      </c>
      <c r="F15" s="401">
        <v>106</v>
      </c>
      <c r="G15" s="396">
        <f aca="true" t="shared" si="0" ref="G15:H24">F15*4.5%+F15</f>
        <v>111</v>
      </c>
      <c r="H15" s="396">
        <f t="shared" si="0"/>
        <v>116</v>
      </c>
      <c r="J15" s="2"/>
    </row>
    <row r="16" spans="2:10" ht="14.25">
      <c r="B16" s="2" t="s">
        <v>157</v>
      </c>
      <c r="C16" s="401">
        <v>710</v>
      </c>
      <c r="D16" s="401">
        <v>230</v>
      </c>
      <c r="E16" s="401">
        <v>90</v>
      </c>
      <c r="F16" s="401">
        <v>94</v>
      </c>
      <c r="G16" s="396">
        <f t="shared" si="0"/>
        <v>98</v>
      </c>
      <c r="H16" s="396">
        <f t="shared" si="0"/>
        <v>102</v>
      </c>
      <c r="J16" s="2"/>
    </row>
    <row r="17" spans="2:10" ht="14.25">
      <c r="B17" s="2" t="s">
        <v>146</v>
      </c>
      <c r="C17" s="401">
        <v>2200</v>
      </c>
      <c r="D17" s="401">
        <v>2000</v>
      </c>
      <c r="E17" s="401">
        <v>3150</v>
      </c>
      <c r="F17" s="401">
        <v>3237</v>
      </c>
      <c r="G17" s="396">
        <f t="shared" si="0"/>
        <v>3383</v>
      </c>
      <c r="H17" s="396">
        <f t="shared" si="0"/>
        <v>3535</v>
      </c>
      <c r="J17" s="2"/>
    </row>
    <row r="18" spans="2:10" ht="14.25">
      <c r="B18" s="2" t="s">
        <v>147</v>
      </c>
      <c r="C18" s="401">
        <v>0</v>
      </c>
      <c r="D18" s="401">
        <v>0</v>
      </c>
      <c r="E18" s="401">
        <v>0</v>
      </c>
      <c r="F18" s="396">
        <v>0</v>
      </c>
      <c r="G18" s="396">
        <f t="shared" si="0"/>
        <v>0</v>
      </c>
      <c r="H18" s="396">
        <f t="shared" si="0"/>
        <v>0</v>
      </c>
      <c r="J18" s="2"/>
    </row>
    <row r="19" spans="2:10" ht="14.25">
      <c r="B19" s="2" t="s">
        <v>82</v>
      </c>
      <c r="C19" s="401">
        <v>150</v>
      </c>
      <c r="D19" s="401">
        <v>150</v>
      </c>
      <c r="E19" s="401">
        <v>150</v>
      </c>
      <c r="F19" s="396">
        <v>150</v>
      </c>
      <c r="G19" s="396">
        <f t="shared" si="0"/>
        <v>157</v>
      </c>
      <c r="H19" s="396">
        <f t="shared" si="0"/>
        <v>164</v>
      </c>
      <c r="J19" s="2"/>
    </row>
    <row r="20" spans="2:10" ht="14.25">
      <c r="B20" s="2" t="s">
        <v>2</v>
      </c>
      <c r="C20" s="401">
        <v>3587</v>
      </c>
      <c r="D20" s="401">
        <f>D14-D16</f>
        <v>2225</v>
      </c>
      <c r="E20" s="401">
        <v>3410</v>
      </c>
      <c r="F20" s="396">
        <v>3493</v>
      </c>
      <c r="G20" s="396">
        <v>3651</v>
      </c>
      <c r="H20" s="396">
        <f t="shared" si="0"/>
        <v>3815</v>
      </c>
      <c r="J20" s="495">
        <f>J4-J18</f>
        <v>0</v>
      </c>
    </row>
    <row r="21" spans="2:10" ht="14.25">
      <c r="B21" s="2" t="s">
        <v>3</v>
      </c>
      <c r="C21" s="401">
        <v>200</v>
      </c>
      <c r="D21" s="401">
        <v>30</v>
      </c>
      <c r="E21" s="401">
        <v>300</v>
      </c>
      <c r="F21" s="396">
        <v>313</v>
      </c>
      <c r="G21" s="396">
        <f t="shared" si="0"/>
        <v>327</v>
      </c>
      <c r="H21" s="396">
        <f t="shared" si="0"/>
        <v>342</v>
      </c>
      <c r="J21" s="2"/>
    </row>
    <row r="22" spans="2:8" ht="14.25">
      <c r="B22" s="2" t="s">
        <v>215</v>
      </c>
      <c r="C22" s="396">
        <v>3237</v>
      </c>
      <c r="D22" s="396">
        <v>0</v>
      </c>
      <c r="E22" s="396">
        <v>290</v>
      </c>
      <c r="F22" s="396">
        <v>303</v>
      </c>
      <c r="G22" s="396">
        <f t="shared" si="0"/>
        <v>317</v>
      </c>
      <c r="H22" s="396">
        <f t="shared" si="0"/>
        <v>331</v>
      </c>
    </row>
    <row r="23" spans="2:8" ht="14.25">
      <c r="B23" s="2" t="s">
        <v>148</v>
      </c>
      <c r="C23" s="396">
        <v>0</v>
      </c>
      <c r="D23" s="401">
        <v>0</v>
      </c>
      <c r="E23" s="396">
        <v>10</v>
      </c>
      <c r="F23" s="396">
        <v>10</v>
      </c>
      <c r="G23" s="396">
        <f t="shared" si="0"/>
        <v>10</v>
      </c>
      <c r="H23" s="396">
        <v>11</v>
      </c>
    </row>
    <row r="24" spans="2:11" ht="14.25">
      <c r="B24" s="162" t="s">
        <v>216</v>
      </c>
      <c r="C24" s="401">
        <f>C21-C22</f>
        <v>-3037</v>
      </c>
      <c r="D24" s="397">
        <f>D21-D22</f>
        <v>30</v>
      </c>
      <c r="E24" s="397">
        <v>300</v>
      </c>
      <c r="F24" s="397">
        <v>313</v>
      </c>
      <c r="G24" s="397">
        <f t="shared" si="0"/>
        <v>327</v>
      </c>
      <c r="H24" s="396">
        <f t="shared" si="0"/>
        <v>342</v>
      </c>
      <c r="K24" s="159"/>
    </row>
    <row r="25" spans="2:11" ht="14.25">
      <c r="B25" s="163" t="s">
        <v>198</v>
      </c>
      <c r="C25" s="400"/>
      <c r="D25" s="400"/>
      <c r="E25" s="400"/>
      <c r="F25" s="400"/>
      <c r="G25" s="396"/>
      <c r="H25" s="395"/>
      <c r="K25" s="159"/>
    </row>
    <row r="26" spans="2:11" ht="14.25">
      <c r="B26" s="162" t="s">
        <v>217</v>
      </c>
      <c r="C26" s="404">
        <f>C20+C24</f>
        <v>550</v>
      </c>
      <c r="D26" s="404">
        <f>D20+D24</f>
        <v>2255</v>
      </c>
      <c r="E26" s="404">
        <v>3710</v>
      </c>
      <c r="F26" s="404">
        <v>3806</v>
      </c>
      <c r="G26" s="396">
        <v>3978</v>
      </c>
      <c r="H26" s="396">
        <f>G26*4.5%+G26</f>
        <v>4157</v>
      </c>
      <c r="K26" s="159"/>
    </row>
    <row r="27" spans="2:13" ht="15">
      <c r="B27" s="153"/>
      <c r="C27" s="492"/>
      <c r="D27" s="398"/>
      <c r="E27" s="398"/>
      <c r="F27" s="398"/>
      <c r="G27" s="493"/>
      <c r="H27" s="494"/>
      <c r="K27" s="159"/>
      <c r="L27" s="159"/>
      <c r="M27" s="159"/>
    </row>
    <row r="28" spans="2:8" ht="14.25">
      <c r="B28" s="1" t="s">
        <v>218</v>
      </c>
      <c r="C28" s="395">
        <v>4315</v>
      </c>
      <c r="D28" s="395">
        <v>4235</v>
      </c>
      <c r="E28" s="395">
        <v>7740</v>
      </c>
      <c r="F28" s="400">
        <v>7810</v>
      </c>
      <c r="G28" s="395">
        <f>F28*4.5%+F28</f>
        <v>8161</v>
      </c>
      <c r="H28" s="396">
        <f>G28*4.5%+G28</f>
        <v>8528</v>
      </c>
    </row>
    <row r="29" spans="2:11" ht="14.25">
      <c r="B29" s="1" t="s">
        <v>152</v>
      </c>
      <c r="C29" s="401">
        <v>119</v>
      </c>
      <c r="D29" s="401">
        <v>185</v>
      </c>
      <c r="E29" s="401">
        <v>230</v>
      </c>
      <c r="F29" s="401">
        <v>200</v>
      </c>
      <c r="G29" s="396">
        <f>F29*4.5%+F29</f>
        <v>209</v>
      </c>
      <c r="H29" s="396">
        <f aca="true" t="shared" si="1" ref="H29:H38">G29*4.5%+G29</f>
        <v>218</v>
      </c>
      <c r="K29" s="159"/>
    </row>
    <row r="30" spans="2:8" ht="14.25">
      <c r="B30" s="1" t="s">
        <v>219</v>
      </c>
      <c r="C30" s="401">
        <v>0</v>
      </c>
      <c r="D30" s="401">
        <v>0</v>
      </c>
      <c r="E30" s="401">
        <v>0</v>
      </c>
      <c r="F30" s="401"/>
      <c r="G30" s="396">
        <f aca="true" t="shared" si="2" ref="G30:G38">F30*4.5%+F30</f>
        <v>0</v>
      </c>
      <c r="H30" s="396">
        <f t="shared" si="1"/>
        <v>0</v>
      </c>
    </row>
    <row r="31" spans="2:8" ht="14.25">
      <c r="B31" s="1" t="s">
        <v>97</v>
      </c>
      <c r="C31" s="401">
        <v>4196</v>
      </c>
      <c r="D31" s="401">
        <v>4050</v>
      </c>
      <c r="E31" s="401">
        <v>7510</v>
      </c>
      <c r="F31" s="401">
        <v>7610</v>
      </c>
      <c r="G31" s="396">
        <f t="shared" si="2"/>
        <v>7952</v>
      </c>
      <c r="H31" s="396">
        <f t="shared" si="1"/>
        <v>8310</v>
      </c>
    </row>
    <row r="32" spans="2:8" ht="14.25">
      <c r="B32" s="1" t="s">
        <v>220</v>
      </c>
      <c r="C32" s="401">
        <f>C28-C30</f>
        <v>4315</v>
      </c>
      <c r="D32" s="401"/>
      <c r="E32" s="401"/>
      <c r="F32" s="401"/>
      <c r="G32" s="396">
        <f t="shared" si="2"/>
        <v>0</v>
      </c>
      <c r="H32" s="396">
        <f t="shared" si="1"/>
        <v>0</v>
      </c>
    </row>
    <row r="33" spans="2:8" ht="14.25">
      <c r="B33" s="1" t="s">
        <v>221</v>
      </c>
      <c r="C33" s="401">
        <v>30</v>
      </c>
      <c r="D33" s="401">
        <v>30</v>
      </c>
      <c r="E33" s="401">
        <v>40</v>
      </c>
      <c r="F33" s="401">
        <v>170</v>
      </c>
      <c r="G33" s="396">
        <f t="shared" si="2"/>
        <v>178</v>
      </c>
      <c r="H33" s="396">
        <f t="shared" si="1"/>
        <v>186</v>
      </c>
    </row>
    <row r="34" spans="2:11" ht="14.25">
      <c r="B34" s="1" t="s">
        <v>154</v>
      </c>
      <c r="C34" s="401">
        <v>20</v>
      </c>
      <c r="D34" s="401">
        <v>20</v>
      </c>
      <c r="E34" s="401">
        <v>30</v>
      </c>
      <c r="F34" s="401">
        <v>160</v>
      </c>
      <c r="G34" s="396">
        <f t="shared" si="2"/>
        <v>167</v>
      </c>
      <c r="H34" s="396">
        <f t="shared" si="1"/>
        <v>175</v>
      </c>
      <c r="K34" s="367"/>
    </row>
    <row r="35" spans="2:11" ht="14.25">
      <c r="B35" s="1" t="s">
        <v>155</v>
      </c>
      <c r="C35" s="401">
        <v>10</v>
      </c>
      <c r="D35" s="401">
        <v>10</v>
      </c>
      <c r="E35" s="401">
        <v>10</v>
      </c>
      <c r="F35" s="401">
        <v>10</v>
      </c>
      <c r="G35" s="396">
        <f t="shared" si="2"/>
        <v>10</v>
      </c>
      <c r="H35" s="396">
        <f t="shared" si="1"/>
        <v>10</v>
      </c>
      <c r="K35" s="367"/>
    </row>
    <row r="36" spans="2:11" ht="14.25">
      <c r="B36" s="1" t="s">
        <v>222</v>
      </c>
      <c r="C36" s="396">
        <v>0</v>
      </c>
      <c r="D36" s="401">
        <v>0</v>
      </c>
      <c r="E36" s="401"/>
      <c r="F36" s="401"/>
      <c r="G36" s="396">
        <f t="shared" si="2"/>
        <v>0</v>
      </c>
      <c r="H36" s="396">
        <f t="shared" si="1"/>
        <v>0</v>
      </c>
      <c r="K36" s="367"/>
    </row>
    <row r="37" spans="2:8" ht="14.25">
      <c r="B37" s="1" t="s">
        <v>223</v>
      </c>
      <c r="C37" s="401">
        <f>C33-C36</f>
        <v>30</v>
      </c>
      <c r="D37" s="401">
        <f>D33-D36</f>
        <v>30</v>
      </c>
      <c r="E37" s="401">
        <v>40</v>
      </c>
      <c r="F37" s="401">
        <v>170</v>
      </c>
      <c r="G37" s="396">
        <f t="shared" si="2"/>
        <v>178</v>
      </c>
      <c r="H37" s="396">
        <f t="shared" si="1"/>
        <v>186</v>
      </c>
    </row>
    <row r="38" spans="1:8" ht="14.25">
      <c r="A38" s="1" t="s">
        <v>49</v>
      </c>
      <c r="B38" s="1" t="s">
        <v>224</v>
      </c>
      <c r="C38" s="401">
        <v>20</v>
      </c>
      <c r="D38" s="401">
        <v>20</v>
      </c>
      <c r="E38" s="401">
        <v>20</v>
      </c>
      <c r="F38" s="401">
        <v>20</v>
      </c>
      <c r="G38" s="397">
        <f t="shared" si="2"/>
        <v>21</v>
      </c>
      <c r="H38" s="396">
        <f t="shared" si="1"/>
        <v>22</v>
      </c>
    </row>
    <row r="39" spans="2:8" ht="14.25">
      <c r="B39" s="163" t="s">
        <v>199</v>
      </c>
      <c r="C39" s="400"/>
      <c r="D39" s="400"/>
      <c r="E39" s="400"/>
      <c r="F39" s="400"/>
      <c r="G39" s="395"/>
      <c r="H39" s="395"/>
    </row>
    <row r="40" spans="2:8" ht="14.25">
      <c r="B40" s="162" t="s">
        <v>225</v>
      </c>
      <c r="C40" s="404">
        <f>C32+C37+C38</f>
        <v>4365</v>
      </c>
      <c r="D40" s="404">
        <v>4285</v>
      </c>
      <c r="E40" s="404">
        <v>7800</v>
      </c>
      <c r="F40" s="404">
        <v>8000</v>
      </c>
      <c r="G40" s="397">
        <v>8360</v>
      </c>
      <c r="H40" s="397">
        <v>8736</v>
      </c>
    </row>
    <row r="41" spans="3:8" ht="14.25">
      <c r="C41" s="399"/>
      <c r="D41" s="399"/>
      <c r="E41" s="399"/>
      <c r="F41" s="399"/>
      <c r="G41" s="399"/>
      <c r="H41" s="399"/>
    </row>
    <row r="42" spans="2:8" ht="14.25">
      <c r="B42" s="153" t="s">
        <v>226</v>
      </c>
      <c r="C42" s="478">
        <f aca="true" t="shared" si="3" ref="C42:H42">C26-C40</f>
        <v>-3815</v>
      </c>
      <c r="D42" s="478">
        <f t="shared" si="3"/>
        <v>-2030</v>
      </c>
      <c r="E42" s="478">
        <f t="shared" si="3"/>
        <v>-4090</v>
      </c>
      <c r="F42" s="478">
        <f t="shared" si="3"/>
        <v>-4194</v>
      </c>
      <c r="G42" s="478">
        <f t="shared" si="3"/>
        <v>-4382</v>
      </c>
      <c r="H42" s="478">
        <f t="shared" si="3"/>
        <v>-4579</v>
      </c>
    </row>
    <row r="44" ht="14.25">
      <c r="H44" s="495"/>
    </row>
  </sheetData>
  <sheetProtection/>
  <mergeCells count="5">
    <mergeCell ref="G11:H11"/>
    <mergeCell ref="B7:H7"/>
    <mergeCell ref="B9:H9"/>
    <mergeCell ref="B2:H2"/>
    <mergeCell ref="B3:H3"/>
  </mergeCells>
  <printOptions/>
  <pageMargins left="0.8267716535433072" right="0.3937007874015748" top="0.3937007874015748" bottom="0.1968503937007874" header="0.2362204724409449" footer="0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70" zoomScalePageLayoutView="0" workbookViewId="0" topLeftCell="A4">
      <selection activeCell="G35" sqref="G35:G38"/>
    </sheetView>
  </sheetViews>
  <sheetFormatPr defaultColWidth="9.140625" defaultRowHeight="13.5"/>
  <cols>
    <col min="1" max="1" width="56.8515625" style="168" customWidth="1"/>
    <col min="2" max="7" width="14.28125" style="168" customWidth="1"/>
    <col min="8" max="16384" width="9.140625" style="168" customWidth="1"/>
  </cols>
  <sheetData>
    <row r="1" spans="1:7" ht="15.75">
      <c r="A1" s="610" t="s">
        <v>288</v>
      </c>
      <c r="B1" s="610"/>
      <c r="C1" s="610"/>
      <c r="D1" s="610"/>
      <c r="E1" s="610"/>
      <c r="F1" s="610"/>
      <c r="G1" s="610"/>
    </row>
    <row r="2" spans="1:7" ht="15.75">
      <c r="A2" s="610" t="s">
        <v>29</v>
      </c>
      <c r="B2" s="610"/>
      <c r="C2" s="610"/>
      <c r="D2" s="610"/>
      <c r="E2" s="610"/>
      <c r="F2" s="610"/>
      <c r="G2" s="610"/>
    </row>
    <row r="6" spans="1:7" ht="18">
      <c r="A6" s="98"/>
      <c r="B6" s="98"/>
      <c r="C6" s="98"/>
      <c r="D6" s="98"/>
      <c r="E6" s="98"/>
      <c r="F6" s="98"/>
      <c r="G6" s="98"/>
    </row>
    <row r="7" spans="1:7" ht="31.5" customHeight="1">
      <c r="A7" s="723" t="s">
        <v>270</v>
      </c>
      <c r="B7" s="723"/>
      <c r="C7" s="723"/>
      <c r="D7" s="723"/>
      <c r="E7" s="723"/>
      <c r="F7" s="723"/>
      <c r="G7" s="723"/>
    </row>
    <row r="8" spans="1:7" ht="15.75">
      <c r="A8" s="233"/>
      <c r="B8" s="233"/>
      <c r="C8" s="233"/>
      <c r="D8" s="233"/>
      <c r="E8" s="233"/>
      <c r="F8" s="233"/>
      <c r="G8" s="233"/>
    </row>
    <row r="9" spans="1:12" ht="15">
      <c r="A9" s="722"/>
      <c r="B9" s="722"/>
      <c r="C9" s="722"/>
      <c r="D9" s="722"/>
      <c r="E9" s="722"/>
      <c r="F9" s="722"/>
      <c r="G9" s="205"/>
      <c r="H9" s="205"/>
      <c r="I9" s="205"/>
      <c r="J9" s="509"/>
      <c r="K9" s="510"/>
      <c r="L9" s="511"/>
    </row>
    <row r="10" spans="1:12" ht="15.75">
      <c r="A10" s="610" t="s">
        <v>171</v>
      </c>
      <c r="B10" s="610"/>
      <c r="C10" s="610"/>
      <c r="D10" s="610"/>
      <c r="E10" s="610"/>
      <c r="F10" s="610"/>
      <c r="G10" s="205"/>
      <c r="H10" s="205"/>
      <c r="I10" s="205"/>
      <c r="J10" s="512"/>
      <c r="K10" s="205"/>
      <c r="L10" s="513"/>
    </row>
    <row r="11" spans="1:12" s="261" customFormat="1" ht="15.75">
      <c r="A11" s="259" t="s">
        <v>183</v>
      </c>
      <c r="B11" s="233"/>
      <c r="C11" s="233"/>
      <c r="D11" s="233"/>
      <c r="F11" s="726" t="s">
        <v>273</v>
      </c>
      <c r="G11" s="726"/>
      <c r="H11" s="260"/>
      <c r="I11" s="260"/>
      <c r="J11" s="514"/>
      <c r="K11" s="260"/>
      <c r="L11" s="515"/>
    </row>
    <row r="12" spans="1:12" ht="14.25">
      <c r="A12" s="247" t="s">
        <v>24</v>
      </c>
      <c r="B12" s="1"/>
      <c r="C12" s="1"/>
      <c r="D12" s="1"/>
      <c r="E12" s="1"/>
      <c r="F12" s="171"/>
      <c r="G12" s="171" t="s">
        <v>47</v>
      </c>
      <c r="H12" s="205"/>
      <c r="I12" s="205"/>
      <c r="J12" s="512"/>
      <c r="K12" s="205"/>
      <c r="L12" s="513"/>
    </row>
    <row r="13" spans="1:12" ht="14.25">
      <c r="A13" s="728" t="s">
        <v>25</v>
      </c>
      <c r="B13" s="174">
        <v>2012</v>
      </c>
      <c r="C13" s="200">
        <v>2013</v>
      </c>
      <c r="D13" s="200">
        <v>2014</v>
      </c>
      <c r="E13" s="200">
        <v>2015</v>
      </c>
      <c r="F13" s="200">
        <v>2016</v>
      </c>
      <c r="G13" s="200">
        <v>2017</v>
      </c>
      <c r="H13" s="205"/>
      <c r="I13" s="205"/>
      <c r="J13" s="516"/>
      <c r="K13" s="517"/>
      <c r="L13" s="518"/>
    </row>
    <row r="14" spans="1:10" ht="14.25">
      <c r="A14" s="729"/>
      <c r="B14" s="177" t="s">
        <v>32</v>
      </c>
      <c r="C14" s="160" t="s">
        <v>43</v>
      </c>
      <c r="D14" s="199" t="s">
        <v>45</v>
      </c>
      <c r="E14" s="199" t="s">
        <v>71</v>
      </c>
      <c r="F14" s="199" t="s">
        <v>72</v>
      </c>
      <c r="G14" s="199" t="s">
        <v>176</v>
      </c>
      <c r="H14" s="205"/>
      <c r="I14" s="205"/>
      <c r="J14" s="205"/>
    </row>
    <row r="15" spans="1:11" ht="18.75" customHeight="1">
      <c r="A15" s="163" t="s">
        <v>160</v>
      </c>
      <c r="B15" s="400">
        <v>0</v>
      </c>
      <c r="C15" s="400">
        <v>0</v>
      </c>
      <c r="D15" s="400">
        <f>C15/1.045</f>
        <v>0</v>
      </c>
      <c r="E15" s="400"/>
      <c r="F15" s="400"/>
      <c r="G15" s="400"/>
      <c r="H15" s="205">
        <f>G15/1.092025</f>
        <v>0</v>
      </c>
      <c r="I15" s="205"/>
      <c r="J15" s="205"/>
      <c r="K15" s="168">
        <f>J15/1.141166</f>
        <v>0</v>
      </c>
    </row>
    <row r="16" spans="1:10" ht="14.25">
      <c r="A16" s="2" t="s">
        <v>163</v>
      </c>
      <c r="B16" s="401">
        <v>2034</v>
      </c>
      <c r="C16" s="401">
        <v>1353</v>
      </c>
      <c r="D16" s="401">
        <f>C16*4.5%+C16</f>
        <v>1414</v>
      </c>
      <c r="E16" s="401">
        <f>D16*4.5%+D16</f>
        <v>1478</v>
      </c>
      <c r="F16" s="401">
        <f>E16*4.5%+E16</f>
        <v>1545</v>
      </c>
      <c r="G16" s="401">
        <f>F16*4.5%+F16</f>
        <v>1615</v>
      </c>
      <c r="H16" s="205"/>
      <c r="I16" s="205"/>
      <c r="J16" s="205"/>
    </row>
    <row r="17" spans="1:10" ht="14.25">
      <c r="A17" s="2" t="s">
        <v>164</v>
      </c>
      <c r="B17" s="396">
        <v>1214</v>
      </c>
      <c r="C17" s="396">
        <v>781</v>
      </c>
      <c r="D17" s="401">
        <f aca="true" t="shared" si="0" ref="D17:F19">C17*4.5%+C17</f>
        <v>816</v>
      </c>
      <c r="E17" s="401">
        <f t="shared" si="0"/>
        <v>853</v>
      </c>
      <c r="F17" s="401">
        <f t="shared" si="0"/>
        <v>891</v>
      </c>
      <c r="G17" s="401">
        <f>F17*4.5%+F17</f>
        <v>931</v>
      </c>
      <c r="H17" s="205"/>
      <c r="I17" s="205"/>
      <c r="J17" s="205"/>
    </row>
    <row r="18" spans="1:10" ht="14.25">
      <c r="A18" s="2" t="s">
        <v>165</v>
      </c>
      <c r="B18" s="396">
        <v>894</v>
      </c>
      <c r="C18" s="396">
        <v>699</v>
      </c>
      <c r="D18" s="401">
        <f t="shared" si="0"/>
        <v>730</v>
      </c>
      <c r="E18" s="401">
        <f t="shared" si="0"/>
        <v>763</v>
      </c>
      <c r="F18" s="401">
        <f t="shared" si="0"/>
        <v>797</v>
      </c>
      <c r="G18" s="401">
        <f>F18*4.5%+F18</f>
        <v>833</v>
      </c>
      <c r="H18" s="205"/>
      <c r="I18" s="205"/>
      <c r="J18" s="205"/>
    </row>
    <row r="19" spans="1:10" ht="14.25">
      <c r="A19" s="2" t="s">
        <v>166</v>
      </c>
      <c r="B19" s="396">
        <v>74</v>
      </c>
      <c r="C19" s="396">
        <v>127</v>
      </c>
      <c r="D19" s="401">
        <f t="shared" si="0"/>
        <v>133</v>
      </c>
      <c r="E19" s="401">
        <f t="shared" si="0"/>
        <v>139</v>
      </c>
      <c r="F19" s="401">
        <f t="shared" si="0"/>
        <v>145</v>
      </c>
      <c r="G19" s="401">
        <f>F19*4.5%+F19</f>
        <v>152</v>
      </c>
      <c r="H19" s="205"/>
      <c r="I19" s="205"/>
      <c r="J19" s="205"/>
    </row>
    <row r="20" spans="1:10" ht="14.25">
      <c r="A20" s="2" t="s">
        <v>172</v>
      </c>
      <c r="B20" s="402">
        <v>0</v>
      </c>
      <c r="C20" s="402">
        <v>0</v>
      </c>
      <c r="D20" s="402">
        <v>0</v>
      </c>
      <c r="E20" s="402">
        <v>0</v>
      </c>
      <c r="F20" s="402">
        <v>0</v>
      </c>
      <c r="G20" s="402">
        <v>0</v>
      </c>
      <c r="H20" s="205"/>
      <c r="I20" s="205"/>
      <c r="J20" s="205"/>
    </row>
    <row r="21" spans="1:10" ht="14.25">
      <c r="A21" s="2" t="s">
        <v>173</v>
      </c>
      <c r="B21" s="402">
        <v>0</v>
      </c>
      <c r="C21" s="402">
        <v>0</v>
      </c>
      <c r="D21" s="402">
        <v>0</v>
      </c>
      <c r="E21" s="402">
        <v>0</v>
      </c>
      <c r="F21" s="402">
        <v>0</v>
      </c>
      <c r="G21" s="402">
        <v>0</v>
      </c>
      <c r="H21" s="205"/>
      <c r="I21" s="205"/>
      <c r="J21" s="205"/>
    </row>
    <row r="22" spans="1:10" ht="14.25">
      <c r="A22" s="2" t="s">
        <v>174</v>
      </c>
      <c r="B22" s="402">
        <v>0</v>
      </c>
      <c r="C22" s="402">
        <v>0</v>
      </c>
      <c r="D22" s="402">
        <v>0</v>
      </c>
      <c r="E22" s="402">
        <v>0</v>
      </c>
      <c r="F22" s="402">
        <v>0</v>
      </c>
      <c r="G22" s="402">
        <v>0</v>
      </c>
      <c r="H22" s="205"/>
      <c r="I22" s="205"/>
      <c r="J22" s="205"/>
    </row>
    <row r="23" spans="1:10" ht="14.25">
      <c r="A23" s="162" t="s">
        <v>175</v>
      </c>
      <c r="B23" s="403">
        <v>0</v>
      </c>
      <c r="C23" s="403">
        <v>0</v>
      </c>
      <c r="D23" s="403">
        <v>0</v>
      </c>
      <c r="E23" s="403">
        <v>0</v>
      </c>
      <c r="F23" s="403">
        <v>0</v>
      </c>
      <c r="G23" s="403">
        <v>0</v>
      </c>
      <c r="H23" s="205"/>
      <c r="I23" s="205"/>
      <c r="J23" s="205"/>
    </row>
    <row r="24" spans="1:10" ht="14.25">
      <c r="A24" s="1"/>
      <c r="B24" s="1"/>
      <c r="C24" s="1"/>
      <c r="D24" s="1"/>
      <c r="E24" s="1"/>
      <c r="F24" s="1"/>
      <c r="G24" s="1"/>
      <c r="H24" s="205"/>
      <c r="I24" s="205"/>
      <c r="J24" s="205"/>
    </row>
    <row r="25" spans="1:10" ht="14.25">
      <c r="A25" s="731" t="s">
        <v>177</v>
      </c>
      <c r="B25" s="179"/>
      <c r="C25" s="179" t="s">
        <v>266</v>
      </c>
      <c r="D25" s="175" t="s">
        <v>178</v>
      </c>
      <c r="E25" s="179" t="s">
        <v>179</v>
      </c>
      <c r="F25" s="175" t="s">
        <v>180</v>
      </c>
      <c r="G25" s="453" t="s">
        <v>181</v>
      </c>
      <c r="H25" s="205"/>
      <c r="I25" s="205"/>
      <c r="J25" s="205"/>
    </row>
    <row r="26" spans="1:10" ht="14.25">
      <c r="A26" s="732"/>
      <c r="B26" s="178"/>
      <c r="C26" s="359">
        <f>C23-B23</f>
        <v>0</v>
      </c>
      <c r="D26" s="176">
        <f>D23-C23</f>
        <v>0</v>
      </c>
      <c r="E26" s="178">
        <f>E23-D23</f>
        <v>0</v>
      </c>
      <c r="F26" s="178">
        <f>F23-E23</f>
        <v>0</v>
      </c>
      <c r="G26" s="176">
        <f>G23-F23</f>
        <v>0</v>
      </c>
      <c r="H26" s="205"/>
      <c r="I26" s="205"/>
      <c r="J26" s="205"/>
    </row>
    <row r="27" spans="1:10" ht="14.25">
      <c r="A27" s="730" t="s">
        <v>265</v>
      </c>
      <c r="B27" s="730"/>
      <c r="C27" s="730"/>
      <c r="D27" s="730"/>
      <c r="E27" s="730"/>
      <c r="F27" s="730"/>
      <c r="G27" s="205"/>
      <c r="H27" s="205"/>
      <c r="I27" s="205"/>
      <c r="J27" s="205"/>
    </row>
    <row r="28" spans="1:10" ht="15" customHeight="1">
      <c r="A28" s="730" t="s">
        <v>201</v>
      </c>
      <c r="B28" s="730"/>
      <c r="C28" s="730"/>
      <c r="D28" s="730"/>
      <c r="E28" s="730"/>
      <c r="F28" s="730"/>
      <c r="G28" s="205"/>
      <c r="H28" s="205"/>
      <c r="I28" s="205"/>
      <c r="J28" s="205"/>
    </row>
    <row r="29" spans="1:10" ht="15" customHeight="1">
      <c r="A29" s="223"/>
      <c r="B29" s="223"/>
      <c r="C29" s="223"/>
      <c r="D29" s="223"/>
      <c r="E29" s="223"/>
      <c r="F29" s="223"/>
      <c r="G29" s="223"/>
      <c r="H29" s="205"/>
      <c r="I29" s="205"/>
      <c r="J29" s="205"/>
    </row>
    <row r="30" spans="1:10" ht="15" customHeight="1">
      <c r="A30" s="223"/>
      <c r="B30" s="223"/>
      <c r="C30" s="223"/>
      <c r="D30" s="223"/>
      <c r="E30" s="223"/>
      <c r="F30" s="223"/>
      <c r="G30" s="223"/>
      <c r="H30" s="205"/>
      <c r="I30" s="205"/>
      <c r="J30" s="205"/>
    </row>
    <row r="31" spans="1:10" ht="15" customHeight="1">
      <c r="A31" s="223"/>
      <c r="B31" s="223"/>
      <c r="C31" s="223"/>
      <c r="D31" s="223"/>
      <c r="E31" s="223"/>
      <c r="F31" s="223"/>
      <c r="G31" s="223"/>
      <c r="H31" s="205"/>
      <c r="I31" s="205"/>
      <c r="J31" s="205"/>
    </row>
    <row r="32" spans="1:10" ht="15" customHeight="1">
      <c r="A32" s="610" t="s">
        <v>7</v>
      </c>
      <c r="B32" s="610"/>
      <c r="C32" s="610"/>
      <c r="D32" s="610"/>
      <c r="E32" s="610"/>
      <c r="F32" s="610"/>
      <c r="G32" s="205"/>
      <c r="H32" s="205"/>
      <c r="I32" s="205"/>
      <c r="J32" s="205"/>
    </row>
    <row r="33" spans="1:10" s="261" customFormat="1" ht="15" customHeight="1">
      <c r="A33" s="259" t="s">
        <v>183</v>
      </c>
      <c r="B33" s="233"/>
      <c r="C33" s="233"/>
      <c r="D33" s="233"/>
      <c r="F33" s="610" t="s">
        <v>263</v>
      </c>
      <c r="G33" s="610"/>
      <c r="H33" s="260"/>
      <c r="I33" s="260"/>
      <c r="J33" s="260"/>
    </row>
    <row r="34" spans="1:10" ht="14.25">
      <c r="A34" s="247" t="s">
        <v>24</v>
      </c>
      <c r="B34" s="1"/>
      <c r="C34" s="1"/>
      <c r="D34" s="1"/>
      <c r="E34" s="1"/>
      <c r="F34" s="171"/>
      <c r="G34" s="171" t="s">
        <v>47</v>
      </c>
      <c r="H34" s="205"/>
      <c r="I34" s="205"/>
      <c r="J34" s="205"/>
    </row>
    <row r="35" spans="1:10" ht="17.25" customHeight="1">
      <c r="A35" s="234" t="s">
        <v>25</v>
      </c>
      <c r="B35" s="269">
        <v>2012</v>
      </c>
      <c r="C35" s="269">
        <v>2013</v>
      </c>
      <c r="D35" s="269">
        <v>2014</v>
      </c>
      <c r="E35" s="269">
        <v>2015</v>
      </c>
      <c r="F35" s="269">
        <v>2016</v>
      </c>
      <c r="G35" s="155">
        <v>2017</v>
      </c>
      <c r="H35" s="205"/>
      <c r="I35" s="205"/>
      <c r="J35" s="205"/>
    </row>
    <row r="36" spans="1:10" ht="18.75" customHeight="1">
      <c r="A36" s="1" t="s">
        <v>160</v>
      </c>
      <c r="B36" s="401">
        <f aca="true" t="shared" si="1" ref="B36:G36">B37+B38</f>
        <v>0</v>
      </c>
      <c r="C36" s="401">
        <f t="shared" si="1"/>
        <v>0</v>
      </c>
      <c r="D36" s="401">
        <f t="shared" si="1"/>
        <v>0</v>
      </c>
      <c r="E36" s="401">
        <f t="shared" si="1"/>
        <v>0</v>
      </c>
      <c r="F36" s="401">
        <f t="shared" si="1"/>
        <v>0</v>
      </c>
      <c r="G36" s="396">
        <f t="shared" si="1"/>
        <v>0</v>
      </c>
      <c r="H36" s="205"/>
      <c r="I36" s="205"/>
      <c r="J36" s="205"/>
    </row>
    <row r="37" spans="1:11" ht="14.25">
      <c r="A37" s="1" t="s">
        <v>161</v>
      </c>
      <c r="B37" s="396">
        <v>0</v>
      </c>
      <c r="C37" s="396">
        <v>0</v>
      </c>
      <c r="D37" s="396">
        <v>0</v>
      </c>
      <c r="E37" s="396">
        <v>0</v>
      </c>
      <c r="F37" s="396">
        <v>0</v>
      </c>
      <c r="G37" s="396">
        <v>0</v>
      </c>
      <c r="H37" s="205"/>
      <c r="I37" s="205"/>
      <c r="J37" s="205"/>
      <c r="K37" s="205"/>
    </row>
    <row r="38" spans="1:7" ht="14.25">
      <c r="A38" s="162" t="s">
        <v>162</v>
      </c>
      <c r="B38" s="404">
        <v>0</v>
      </c>
      <c r="C38" s="404">
        <v>0</v>
      </c>
      <c r="D38" s="404">
        <v>0</v>
      </c>
      <c r="E38" s="404">
        <v>0</v>
      </c>
      <c r="F38" s="404">
        <v>0</v>
      </c>
      <c r="G38" s="397">
        <v>0</v>
      </c>
    </row>
    <row r="39" spans="1:10" ht="14.25">
      <c r="A39" s="730"/>
      <c r="B39" s="730"/>
      <c r="C39" s="730"/>
      <c r="D39" s="730"/>
      <c r="E39" s="730"/>
      <c r="F39" s="730"/>
      <c r="G39" s="205"/>
      <c r="H39" s="205"/>
      <c r="I39" s="205"/>
      <c r="J39" s="205"/>
    </row>
    <row r="40" spans="1:7" s="205" customFormat="1" ht="14.25">
      <c r="A40" s="2"/>
      <c r="B40" s="172"/>
      <c r="C40" s="172"/>
      <c r="D40" s="172"/>
      <c r="E40" s="172"/>
      <c r="F40" s="172"/>
      <c r="G40" s="172"/>
    </row>
    <row r="41" spans="1:7" s="205" customFormat="1" ht="14.25">
      <c r="A41" s="2"/>
      <c r="B41" s="172"/>
      <c r="C41" s="172"/>
      <c r="D41" s="172"/>
      <c r="E41" s="172"/>
      <c r="F41" s="172"/>
      <c r="G41" s="172"/>
    </row>
    <row r="42" spans="1:7" s="205" customFormat="1" ht="14.25">
      <c r="A42" s="2"/>
      <c r="B42" s="172"/>
      <c r="C42" s="172"/>
      <c r="D42" s="172"/>
      <c r="E42" s="172"/>
      <c r="F42" s="172"/>
      <c r="G42" s="172"/>
    </row>
    <row r="43" spans="1:7" s="205" customFormat="1" ht="14.25">
      <c r="A43" s="2"/>
      <c r="B43" s="173"/>
      <c r="C43" s="173"/>
      <c r="D43" s="173"/>
      <c r="E43" s="173"/>
      <c r="F43" s="173"/>
      <c r="G43" s="173"/>
    </row>
    <row r="44" spans="1:7" s="205" customFormat="1" ht="14.25">
      <c r="A44" s="2"/>
      <c r="B44" s="2"/>
      <c r="C44" s="2"/>
      <c r="D44" s="2"/>
      <c r="E44" s="2"/>
      <c r="F44" s="2"/>
      <c r="G44" s="2"/>
    </row>
    <row r="45" spans="1:7" ht="14.25">
      <c r="A45" s="1"/>
      <c r="B45" s="146"/>
      <c r="C45" s="146"/>
      <c r="D45" s="146"/>
      <c r="E45" s="146"/>
      <c r="F45" s="146"/>
      <c r="G45" s="146"/>
    </row>
  </sheetData>
  <sheetProtection/>
  <mergeCells count="13">
    <mergeCell ref="A1:G1"/>
    <mergeCell ref="A2:G2"/>
    <mergeCell ref="A39:F39"/>
    <mergeCell ref="F33:G33"/>
    <mergeCell ref="A32:F32"/>
    <mergeCell ref="A25:A26"/>
    <mergeCell ref="A28:F28"/>
    <mergeCell ref="A13:A14"/>
    <mergeCell ref="A27:F27"/>
    <mergeCell ref="A9:F9"/>
    <mergeCell ref="A10:F10"/>
    <mergeCell ref="F11:G11"/>
    <mergeCell ref="A7:G7"/>
  </mergeCells>
  <printOptions/>
  <pageMargins left="0.2362204724409449" right="0.2755905511811024" top="0.35433070866141736" bottom="0.1968503937007874" header="0.2362204724409449" footer="0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3.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I13"/>
  <sheetViews>
    <sheetView zoomScalePageLayoutView="0" workbookViewId="0" topLeftCell="A10">
      <selection activeCell="A14" sqref="A14"/>
    </sheetView>
  </sheetViews>
  <sheetFormatPr defaultColWidth="9.140625" defaultRowHeight="13.5"/>
  <cols>
    <col min="2" max="2" width="16.00390625" style="0" customWidth="1"/>
    <col min="3" max="3" width="16.7109375" style="0" customWidth="1"/>
    <col min="5" max="5" width="10.28125" style="0" customWidth="1"/>
    <col min="7" max="7" width="29.7109375" style="0" customWidth="1"/>
  </cols>
  <sheetData>
    <row r="11" spans="1:9" ht="97.5" customHeight="1">
      <c r="A11" s="605" t="s">
        <v>262</v>
      </c>
      <c r="B11" s="605"/>
      <c r="C11" s="605"/>
      <c r="D11" s="605"/>
      <c r="E11" s="605"/>
      <c r="F11" s="605"/>
      <c r="G11" s="605"/>
      <c r="H11" s="272"/>
      <c r="I11" s="264"/>
    </row>
    <row r="12" spans="1:9" ht="132" customHeight="1">
      <c r="A12" s="375"/>
      <c r="B12" s="375"/>
      <c r="C12" s="375"/>
      <c r="D12" s="375"/>
      <c r="E12" s="375"/>
      <c r="F12" s="376"/>
      <c r="G12" s="376"/>
      <c r="H12" s="272"/>
      <c r="I12" s="264"/>
    </row>
    <row r="13" spans="1:9" ht="124.5">
      <c r="A13" s="606" t="s">
        <v>272</v>
      </c>
      <c r="B13" s="606"/>
      <c r="C13" s="606"/>
      <c r="D13" s="606"/>
      <c r="E13" s="606"/>
      <c r="F13" s="606"/>
      <c r="G13" s="606"/>
      <c r="H13" s="265"/>
      <c r="I13" s="264"/>
    </row>
  </sheetData>
  <sheetProtection/>
  <mergeCells count="2">
    <mergeCell ref="A11:G11"/>
    <mergeCell ref="A13:G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3"/>
  <sheetViews>
    <sheetView view="pageBreakPreview" zoomScale="75" zoomScaleNormal="75" zoomScaleSheetLayoutView="75" zoomScalePageLayoutView="0" workbookViewId="0" topLeftCell="A1">
      <selection activeCell="D27" sqref="D27"/>
    </sheetView>
  </sheetViews>
  <sheetFormatPr defaultColWidth="9.140625" defaultRowHeight="13.5"/>
  <cols>
    <col min="1" max="1" width="8.140625" style="0" customWidth="1"/>
    <col min="2" max="5" width="31.7109375" style="0" customWidth="1"/>
    <col min="6" max="6" width="20.8515625" style="0" customWidth="1"/>
    <col min="7" max="7" width="16.140625" style="0" customWidth="1"/>
  </cols>
  <sheetData>
    <row r="3" spans="2:5" ht="15.75">
      <c r="B3" s="610" t="s">
        <v>288</v>
      </c>
      <c r="C3" s="610"/>
      <c r="D3" s="610"/>
      <c r="E3" s="610"/>
    </row>
    <row r="4" spans="2:5" ht="15.75">
      <c r="B4" s="610" t="s">
        <v>29</v>
      </c>
      <c r="C4" s="610"/>
      <c r="D4" s="610"/>
      <c r="E4" s="610"/>
    </row>
    <row r="5" spans="2:5" ht="19.5">
      <c r="B5" s="229"/>
      <c r="C5" s="229"/>
      <c r="D5" s="229"/>
      <c r="E5" s="229"/>
    </row>
    <row r="7" spans="2:5" ht="31.5" customHeight="1">
      <c r="B7" s="263" t="s">
        <v>182</v>
      </c>
      <c r="C7" s="611" t="s">
        <v>273</v>
      </c>
      <c r="D7" s="611"/>
      <c r="E7" s="611"/>
    </row>
    <row r="8" spans="2:5" ht="16.5" thickBot="1">
      <c r="B8" s="168"/>
      <c r="C8" s="144"/>
      <c r="D8" s="79"/>
      <c r="E8" s="97"/>
    </row>
    <row r="9" spans="2:12" ht="30.75" customHeight="1" thickBot="1">
      <c r="B9" s="608" t="s">
        <v>14</v>
      </c>
      <c r="C9" s="609"/>
      <c r="D9" s="608" t="s">
        <v>15</v>
      </c>
      <c r="E9" s="609"/>
      <c r="J9" s="533"/>
      <c r="K9" s="534"/>
      <c r="L9" s="535"/>
    </row>
    <row r="10" spans="2:12" ht="26.25" customHeight="1" thickBot="1">
      <c r="B10" s="322" t="s">
        <v>16</v>
      </c>
      <c r="C10" s="289" t="s">
        <v>214</v>
      </c>
      <c r="D10" s="321" t="s">
        <v>17</v>
      </c>
      <c r="E10" s="323" t="s">
        <v>18</v>
      </c>
      <c r="J10" s="536"/>
      <c r="K10" s="182"/>
      <c r="L10" s="537"/>
    </row>
    <row r="11" spans="2:12" ht="14.25" customHeight="1">
      <c r="B11" s="324"/>
      <c r="C11" s="325"/>
      <c r="D11" s="326"/>
      <c r="E11" s="327"/>
      <c r="J11" s="536"/>
      <c r="K11" s="182"/>
      <c r="L11" s="537"/>
    </row>
    <row r="12" spans="2:12" ht="27" customHeight="1">
      <c r="B12" s="378" t="s">
        <v>194</v>
      </c>
      <c r="C12" s="379">
        <v>5.84</v>
      </c>
      <c r="D12" s="380">
        <f>D13*1.0591</f>
        <v>1.10676</v>
      </c>
      <c r="E12" s="381"/>
      <c r="J12" s="536"/>
      <c r="K12" s="182"/>
      <c r="L12" s="537"/>
    </row>
    <row r="13" spans="2:12" ht="27" customHeight="1">
      <c r="B13" s="378" t="s">
        <v>195</v>
      </c>
      <c r="C13" s="379">
        <v>5.91</v>
      </c>
      <c r="D13" s="380">
        <f>C14*1/100+1</f>
        <v>1.045</v>
      </c>
      <c r="E13" s="382"/>
      <c r="J13" s="538"/>
      <c r="K13" s="539"/>
      <c r="L13" s="540"/>
    </row>
    <row r="14" spans="2:5" ht="27" customHeight="1">
      <c r="B14" s="378" t="s">
        <v>229</v>
      </c>
      <c r="C14" s="379">
        <v>4.5</v>
      </c>
      <c r="D14" s="408" t="s">
        <v>142</v>
      </c>
      <c r="E14" s="409"/>
    </row>
    <row r="15" spans="2:11" ht="27" customHeight="1">
      <c r="B15" s="410" t="s">
        <v>246</v>
      </c>
      <c r="C15" s="411">
        <v>4.5</v>
      </c>
      <c r="D15" s="408"/>
      <c r="E15" s="412">
        <f>D15/1.045</f>
        <v>0</v>
      </c>
      <c r="H15">
        <f>G15/1.092025</f>
        <v>0</v>
      </c>
      <c r="K15">
        <f>J15/1.141166</f>
        <v>0</v>
      </c>
    </row>
    <row r="16" spans="2:5" ht="27" customHeight="1">
      <c r="B16" s="378" t="s">
        <v>264</v>
      </c>
      <c r="C16" s="379">
        <v>4.5</v>
      </c>
      <c r="D16" s="408"/>
      <c r="E16" s="412">
        <f>E15*1.045</f>
        <v>0</v>
      </c>
    </row>
    <row r="17" spans="2:7" ht="27" customHeight="1" thickBot="1">
      <c r="B17" s="413" t="s">
        <v>274</v>
      </c>
      <c r="C17" s="414">
        <v>4.5</v>
      </c>
      <c r="D17" s="415"/>
      <c r="E17" s="416">
        <f>E16*1.045</f>
        <v>0</v>
      </c>
      <c r="G17" s="270"/>
    </row>
    <row r="18" spans="2:5" ht="14.25" customHeight="1" thickBot="1">
      <c r="B18" s="87"/>
      <c r="C18" s="46"/>
      <c r="D18" s="46"/>
      <c r="E18" s="46"/>
    </row>
    <row r="19" spans="2:5" ht="21" customHeight="1" thickBot="1">
      <c r="B19" s="612" t="s">
        <v>200</v>
      </c>
      <c r="C19" s="613"/>
      <c r="D19" s="613"/>
      <c r="E19" s="614"/>
    </row>
    <row r="20" spans="2:5" ht="35.25" customHeight="1">
      <c r="B20" s="615" t="s">
        <v>275</v>
      </c>
      <c r="C20" s="616"/>
      <c r="D20" s="616"/>
      <c r="E20" s="617"/>
    </row>
    <row r="21" spans="2:5" ht="27" customHeight="1" thickBot="1">
      <c r="B21" s="618" t="s">
        <v>276</v>
      </c>
      <c r="C21" s="619"/>
      <c r="D21" s="619"/>
      <c r="E21" s="620"/>
    </row>
    <row r="22" spans="2:5" ht="27" customHeight="1">
      <c r="B22" s="328"/>
      <c r="C22" s="328" t="s">
        <v>293</v>
      </c>
      <c r="D22" s="328"/>
      <c r="E22" s="328"/>
    </row>
    <row r="23" spans="2:5" ht="44.25" customHeight="1">
      <c r="B23" s="607"/>
      <c r="C23" s="607"/>
      <c r="D23" s="607"/>
      <c r="E23" s="607"/>
    </row>
  </sheetData>
  <sheetProtection/>
  <mergeCells count="9">
    <mergeCell ref="B23:E23"/>
    <mergeCell ref="B9:C9"/>
    <mergeCell ref="D9:E9"/>
    <mergeCell ref="B3:E3"/>
    <mergeCell ref="B4:E4"/>
    <mergeCell ref="C7:E7"/>
    <mergeCell ref="B19:E19"/>
    <mergeCell ref="B20:E20"/>
    <mergeCell ref="B21:E21"/>
  </mergeCells>
  <printOptions/>
  <pageMargins left="0.7874015748031497" right="0.7874015748031497" top="0.5905511811023623" bottom="0.3937007874015748" header="0" footer="0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view="pageBreakPreview" zoomScale="60" zoomScaleNormal="60" zoomScalePageLayoutView="0" workbookViewId="0" topLeftCell="A1">
      <selection activeCell="C23" sqref="C23"/>
    </sheetView>
  </sheetViews>
  <sheetFormatPr defaultColWidth="9.140625" defaultRowHeight="13.5"/>
  <cols>
    <col min="1" max="1" width="12.28125" style="0" customWidth="1"/>
    <col min="2" max="2" width="18.00390625" style="0" customWidth="1"/>
    <col min="3" max="4" width="20.7109375" style="0" customWidth="1"/>
    <col min="5" max="5" width="26.8515625" style="0" customWidth="1"/>
    <col min="6" max="7" width="6.00390625" style="0" customWidth="1"/>
    <col min="8" max="8" width="13.57421875" style="0" customWidth="1"/>
    <col min="9" max="9" width="22.140625" style="0" customWidth="1"/>
    <col min="10" max="10" width="13.140625" style="0" customWidth="1"/>
    <col min="11" max="11" width="14.421875" style="0" customWidth="1"/>
    <col min="12" max="12" width="10.57421875" style="0" customWidth="1"/>
    <col min="13" max="13" width="22.140625" style="0" customWidth="1"/>
  </cols>
  <sheetData>
    <row r="2" spans="2:13" ht="18" customHeight="1">
      <c r="B2" s="610" t="s">
        <v>288</v>
      </c>
      <c r="C2" s="610"/>
      <c r="D2" s="610"/>
      <c r="E2" s="610"/>
      <c r="H2" s="610" t="s">
        <v>288</v>
      </c>
      <c r="I2" s="610"/>
      <c r="J2" s="610"/>
      <c r="K2" s="610"/>
      <c r="L2" s="610"/>
      <c r="M2" s="610"/>
    </row>
    <row r="3" spans="2:13" ht="18" customHeight="1">
      <c r="B3" s="610" t="s">
        <v>29</v>
      </c>
      <c r="C3" s="610"/>
      <c r="D3" s="610"/>
      <c r="E3" s="610"/>
      <c r="H3" s="610" t="s">
        <v>29</v>
      </c>
      <c r="I3" s="610"/>
      <c r="J3" s="610"/>
      <c r="K3" s="610"/>
      <c r="L3" s="610"/>
      <c r="M3" s="610"/>
    </row>
    <row r="4" spans="2:13" ht="13.5">
      <c r="B4" s="220"/>
      <c r="H4" s="480"/>
      <c r="I4" s="483"/>
      <c r="J4" s="480"/>
      <c r="K4" s="480"/>
      <c r="L4" s="480"/>
      <c r="M4" s="480"/>
    </row>
    <row r="5" spans="2:9" ht="13.5">
      <c r="B5" s="220"/>
      <c r="I5" s="220"/>
    </row>
    <row r="6" spans="2:12" ht="13.5">
      <c r="B6" s="621"/>
      <c r="C6" s="621"/>
      <c r="D6" s="621"/>
      <c r="E6" s="621"/>
      <c r="I6" s="621"/>
      <c r="J6" s="621"/>
      <c r="K6" s="621"/>
      <c r="L6" s="621"/>
    </row>
    <row r="7" spans="2:13" ht="15.75">
      <c r="B7" s="623" t="s">
        <v>182</v>
      </c>
      <c r="C7" s="623"/>
      <c r="D7" s="668" t="s">
        <v>278</v>
      </c>
      <c r="E7" s="668"/>
      <c r="I7" s="623" t="s">
        <v>182</v>
      </c>
      <c r="J7" s="623"/>
      <c r="K7" s="290"/>
      <c r="L7" s="622" t="s">
        <v>278</v>
      </c>
      <c r="M7" s="622"/>
    </row>
    <row r="8" spans="2:12" ht="15.75">
      <c r="B8" s="263"/>
      <c r="C8" s="263"/>
      <c r="D8" s="290"/>
      <c r="E8" s="290"/>
      <c r="I8" s="263"/>
      <c r="J8" s="263"/>
      <c r="K8" s="290"/>
      <c r="L8" s="290"/>
    </row>
    <row r="9" spans="2:12" ht="16.5" thickBot="1">
      <c r="B9" s="280"/>
      <c r="C9" s="280"/>
      <c r="D9" s="280"/>
      <c r="E9" s="97"/>
      <c r="I9" s="280"/>
      <c r="J9" s="567"/>
      <c r="K9" s="568"/>
      <c r="L9" s="569"/>
    </row>
    <row r="10" spans="2:13" ht="13.5" customHeight="1">
      <c r="B10" s="291"/>
      <c r="C10" s="292"/>
      <c r="D10" s="293"/>
      <c r="E10" s="294"/>
      <c r="H10" s="639" t="s">
        <v>186</v>
      </c>
      <c r="I10" s="640"/>
      <c r="J10" s="641"/>
      <c r="K10" s="640"/>
      <c r="L10" s="642"/>
      <c r="M10" s="643"/>
    </row>
    <row r="11" spans="2:13" ht="15.75">
      <c r="B11" s="662" t="s">
        <v>186</v>
      </c>
      <c r="C11" s="663"/>
      <c r="D11" s="664"/>
      <c r="E11" s="295" t="s">
        <v>237</v>
      </c>
      <c r="H11" s="644"/>
      <c r="I11" s="645"/>
      <c r="J11" s="646"/>
      <c r="K11" s="645"/>
      <c r="L11" s="647"/>
      <c r="M11" s="648"/>
    </row>
    <row r="12" spans="2:13" ht="14.25" customHeight="1" thickBot="1">
      <c r="B12" s="296"/>
      <c r="C12" s="297"/>
      <c r="D12" s="298"/>
      <c r="E12" s="299"/>
      <c r="H12" s="649"/>
      <c r="I12" s="650"/>
      <c r="J12" s="651"/>
      <c r="K12" s="650"/>
      <c r="L12" s="652"/>
      <c r="M12" s="653"/>
    </row>
    <row r="13" spans="2:13" ht="18" customHeight="1">
      <c r="B13" s="300"/>
      <c r="C13" s="665" t="s">
        <v>187</v>
      </c>
      <c r="D13" s="626"/>
      <c r="E13" s="301" t="s">
        <v>188</v>
      </c>
      <c r="H13" s="300"/>
      <c r="I13" s="654" t="s">
        <v>230</v>
      </c>
      <c r="J13" s="655"/>
      <c r="K13" s="656"/>
      <c r="L13" s="657"/>
      <c r="M13" s="658"/>
    </row>
    <row r="14" spans="2:13" ht="19.5" customHeight="1" thickBot="1">
      <c r="B14" s="302" t="s">
        <v>189</v>
      </c>
      <c r="C14" s="666"/>
      <c r="D14" s="667"/>
      <c r="E14" s="303" t="s">
        <v>190</v>
      </c>
      <c r="H14" s="302" t="s">
        <v>189</v>
      </c>
      <c r="I14" s="659"/>
      <c r="J14" s="660"/>
      <c r="K14" s="660"/>
      <c r="L14" s="660"/>
      <c r="M14" s="661"/>
    </row>
    <row r="15" spans="2:13" s="222" customFormat="1" ht="21" customHeight="1" thickBot="1">
      <c r="B15" s="304"/>
      <c r="C15" s="305" t="s">
        <v>191</v>
      </c>
      <c r="D15" s="306" t="s">
        <v>192</v>
      </c>
      <c r="E15" s="307" t="e">
        <f>D15/1.045</f>
        <v>#VALUE!</v>
      </c>
      <c r="H15" s="304">
        <f>G15/1.092025</f>
        <v>0</v>
      </c>
      <c r="I15" s="340" t="s">
        <v>231</v>
      </c>
      <c r="J15" s="342" t="s">
        <v>232</v>
      </c>
      <c r="K15" s="344" t="e">
        <f>J15/1.141166</f>
        <v>#VALUE!</v>
      </c>
      <c r="L15" s="343" t="s">
        <v>233</v>
      </c>
      <c r="M15" s="341" t="s">
        <v>234</v>
      </c>
    </row>
    <row r="16" spans="2:13" ht="15.75">
      <c r="B16" s="308"/>
      <c r="C16" s="309"/>
      <c r="D16" s="310"/>
      <c r="E16" s="311"/>
      <c r="H16" s="374"/>
      <c r="I16" s="333"/>
      <c r="J16" s="333"/>
      <c r="K16" s="313"/>
      <c r="L16" s="334"/>
      <c r="M16" s="334"/>
    </row>
    <row r="17" spans="1:13" ht="15.75">
      <c r="A17" s="273"/>
      <c r="B17" s="312"/>
      <c r="C17" s="313"/>
      <c r="D17" s="314"/>
      <c r="E17" s="315"/>
      <c r="H17" s="185"/>
      <c r="I17" s="333"/>
      <c r="J17" s="333"/>
      <c r="K17" s="313"/>
      <c r="L17" s="334"/>
      <c r="M17" s="334"/>
    </row>
    <row r="18" spans="2:13" ht="15.75">
      <c r="B18" s="417">
        <v>2012</v>
      </c>
      <c r="C18" s="425">
        <f>M18</f>
        <v>1588618955</v>
      </c>
      <c r="D18" s="426">
        <f>E18*32.6%</f>
        <v>1435378000</v>
      </c>
      <c r="E18" s="427">
        <v>4403000000</v>
      </c>
      <c r="H18" s="417">
        <v>2012</v>
      </c>
      <c r="I18" s="418">
        <f>D18</f>
        <v>1435378000</v>
      </c>
      <c r="J18" s="419" t="s">
        <v>235</v>
      </c>
      <c r="K18" s="475">
        <v>1.10676</v>
      </c>
      <c r="L18" s="420" t="s">
        <v>233</v>
      </c>
      <c r="M18" s="421">
        <f>I18*K18</f>
        <v>1588618955</v>
      </c>
    </row>
    <row r="19" spans="1:13" ht="15.75">
      <c r="A19" s="273"/>
      <c r="B19" s="417"/>
      <c r="C19" s="425"/>
      <c r="D19" s="426"/>
      <c r="E19" s="428"/>
      <c r="H19" s="417"/>
      <c r="I19" s="418"/>
      <c r="J19" s="419"/>
      <c r="K19" s="422"/>
      <c r="L19" s="420"/>
      <c r="M19" s="421"/>
    </row>
    <row r="20" spans="2:13" ht="15.75">
      <c r="B20" s="417">
        <v>2013</v>
      </c>
      <c r="C20" s="425">
        <v>3587</v>
      </c>
      <c r="D20" s="426">
        <f>E20*32.6%</f>
        <v>1577840000</v>
      </c>
      <c r="E20" s="427">
        <v>4840000000</v>
      </c>
      <c r="H20" s="417">
        <v>2013</v>
      </c>
      <c r="I20" s="418">
        <f>D20</f>
        <v>1577840000</v>
      </c>
      <c r="J20" s="419" t="s">
        <v>235</v>
      </c>
      <c r="K20" s="423">
        <v>1.045</v>
      </c>
      <c r="L20" s="420" t="s">
        <v>233</v>
      </c>
      <c r="M20" s="421">
        <f>I20/K20</f>
        <v>1509894737</v>
      </c>
    </row>
    <row r="21" spans="2:13" ht="15.75">
      <c r="B21" s="417"/>
      <c r="C21" s="425">
        <v>200</v>
      </c>
      <c r="D21" s="426"/>
      <c r="E21" s="427"/>
      <c r="H21" s="417"/>
      <c r="I21" s="418"/>
      <c r="J21" s="419"/>
      <c r="K21" s="424"/>
      <c r="L21" s="420"/>
      <c r="M21" s="421"/>
    </row>
    <row r="22" spans="2:13" ht="15.75">
      <c r="B22" s="417">
        <v>2014</v>
      </c>
      <c r="C22" s="425">
        <v>3237</v>
      </c>
      <c r="D22" s="426">
        <f>E22*32.6%</f>
        <v>1739529154</v>
      </c>
      <c r="E22" s="427">
        <f>E20*1.055*1.045</f>
        <v>5335979000</v>
      </c>
      <c r="H22" s="417">
        <v>2014</v>
      </c>
      <c r="I22" s="418">
        <f>D22</f>
        <v>1739529154</v>
      </c>
      <c r="J22" s="419" t="s">
        <v>235</v>
      </c>
      <c r="K22" s="423">
        <v>1</v>
      </c>
      <c r="L22" s="420" t="s">
        <v>233</v>
      </c>
      <c r="M22" s="421">
        <f>I22*K22</f>
        <v>1739529154</v>
      </c>
    </row>
    <row r="23" spans="2:13" ht="15.75">
      <c r="B23" s="417"/>
      <c r="C23" s="425"/>
      <c r="D23" s="426"/>
      <c r="E23" s="427"/>
      <c r="H23" s="417"/>
      <c r="I23" s="418"/>
      <c r="J23" s="419"/>
      <c r="K23" s="424"/>
      <c r="L23" s="420"/>
      <c r="M23" s="421"/>
    </row>
    <row r="24" spans="2:13" ht="15.75">
      <c r="B24" s="417">
        <v>2015</v>
      </c>
      <c r="C24" s="425">
        <f>M24</f>
        <v>1835203257</v>
      </c>
      <c r="D24" s="426">
        <f>E24*32.6%</f>
        <v>1917787404</v>
      </c>
      <c r="E24" s="427">
        <f>E22*1.055*1.045</f>
        <v>5882783448</v>
      </c>
      <c r="H24" s="417">
        <v>2015</v>
      </c>
      <c r="I24" s="418">
        <f>D24</f>
        <v>1917787404</v>
      </c>
      <c r="J24" s="419" t="s">
        <v>236</v>
      </c>
      <c r="K24" s="423">
        <v>1.045</v>
      </c>
      <c r="L24" s="420" t="s">
        <v>233</v>
      </c>
      <c r="M24" s="421">
        <f>I24/K24</f>
        <v>1835203257</v>
      </c>
    </row>
    <row r="25" spans="2:13" ht="15.75">
      <c r="B25" s="417"/>
      <c r="C25" s="425"/>
      <c r="D25" s="426"/>
      <c r="E25" s="427"/>
      <c r="H25" s="417"/>
      <c r="I25" s="418"/>
      <c r="J25" s="419"/>
      <c r="K25" s="424"/>
      <c r="L25" s="420"/>
      <c r="M25" s="421"/>
    </row>
    <row r="26" spans="2:13" ht="15.75">
      <c r="B26" s="417">
        <v>2016</v>
      </c>
      <c r="C26" s="425">
        <f>M26</f>
        <v>1936139436</v>
      </c>
      <c r="D26" s="426">
        <f>E26*32.6%</f>
        <v>2114312668</v>
      </c>
      <c r="E26" s="427">
        <f>E24*1.055*1.045</f>
        <v>6485621682</v>
      </c>
      <c r="H26" s="417">
        <v>2016</v>
      </c>
      <c r="I26" s="418">
        <f>D26</f>
        <v>2114312668</v>
      </c>
      <c r="J26" s="419" t="s">
        <v>236</v>
      </c>
      <c r="K26" s="423">
        <v>1.092025</v>
      </c>
      <c r="L26" s="420" t="s">
        <v>233</v>
      </c>
      <c r="M26" s="421">
        <f>I26/K26</f>
        <v>1936139436</v>
      </c>
    </row>
    <row r="27" spans="2:13" ht="15.75">
      <c r="B27" s="417"/>
      <c r="C27" s="425"/>
      <c r="D27" s="426"/>
      <c r="E27" s="427"/>
      <c r="H27" s="417"/>
      <c r="I27" s="418"/>
      <c r="J27" s="419"/>
      <c r="K27" s="424"/>
      <c r="L27" s="420"/>
      <c r="M27" s="421"/>
    </row>
    <row r="28" spans="2:13" ht="15.75">
      <c r="B28" s="417">
        <v>2017</v>
      </c>
      <c r="C28" s="425">
        <f>M28</f>
        <v>2042627329</v>
      </c>
      <c r="D28" s="426">
        <f>E28*32.6%</f>
        <v>2330976859</v>
      </c>
      <c r="E28" s="427">
        <f>E26*1.055*1.045</f>
        <v>7150235764</v>
      </c>
      <c r="H28" s="417">
        <v>2017</v>
      </c>
      <c r="I28" s="418">
        <f>D28</f>
        <v>2330976859</v>
      </c>
      <c r="J28" s="419" t="s">
        <v>236</v>
      </c>
      <c r="K28" s="423">
        <v>1.141166</v>
      </c>
      <c r="L28" s="420" t="s">
        <v>233</v>
      </c>
      <c r="M28" s="421">
        <f>I28/K28</f>
        <v>2042627329</v>
      </c>
    </row>
    <row r="29" spans="2:13" ht="16.5" thickBot="1">
      <c r="B29" s="316"/>
      <c r="C29" s="317"/>
      <c r="D29" s="318"/>
      <c r="E29" s="319"/>
      <c r="H29" s="197"/>
      <c r="I29" s="335"/>
      <c r="J29" s="337"/>
      <c r="K29" s="339"/>
      <c r="L29" s="338"/>
      <c r="M29" s="336"/>
    </row>
    <row r="30" spans="2:13" ht="16.5" thickBot="1">
      <c r="B30" s="205"/>
      <c r="C30" s="320"/>
      <c r="D30" s="320"/>
      <c r="E30" s="320"/>
      <c r="I30" s="331"/>
      <c r="J30" s="329"/>
      <c r="K30" s="332"/>
      <c r="L30" s="330"/>
      <c r="M30" s="79"/>
    </row>
    <row r="31" spans="2:13" s="182" customFormat="1" ht="22.5" customHeight="1" thickBot="1">
      <c r="B31" s="624" t="s">
        <v>200</v>
      </c>
      <c r="C31" s="625"/>
      <c r="D31" s="625"/>
      <c r="E31" s="626"/>
      <c r="M31"/>
    </row>
    <row r="32" spans="2:13" s="182" customFormat="1" ht="63.75" customHeight="1">
      <c r="B32" s="615" t="s">
        <v>277</v>
      </c>
      <c r="C32" s="616"/>
      <c r="D32" s="616"/>
      <c r="E32" s="617"/>
      <c r="M32"/>
    </row>
    <row r="33" spans="2:13" s="182" customFormat="1" ht="31.5" customHeight="1">
      <c r="B33" s="630" t="s">
        <v>276</v>
      </c>
      <c r="C33" s="631"/>
      <c r="D33" s="631"/>
      <c r="E33" s="632"/>
      <c r="M33"/>
    </row>
    <row r="34" spans="2:11" ht="18" customHeight="1">
      <c r="B34" s="636" t="s">
        <v>279</v>
      </c>
      <c r="C34" s="637"/>
      <c r="D34" s="637"/>
      <c r="E34" s="638"/>
      <c r="J34" s="182"/>
      <c r="K34" s="182"/>
    </row>
    <row r="35" spans="2:5" ht="18" customHeight="1">
      <c r="B35" s="633" t="s">
        <v>280</v>
      </c>
      <c r="C35" s="634"/>
      <c r="D35" s="634"/>
      <c r="E35" s="635"/>
    </row>
    <row r="36" spans="2:13" ht="60.75" customHeight="1" thickBot="1">
      <c r="B36" s="627" t="s">
        <v>281</v>
      </c>
      <c r="C36" s="628"/>
      <c r="D36" s="628"/>
      <c r="E36" s="629"/>
      <c r="M36" s="288"/>
    </row>
    <row r="37" spans="2:13" ht="22.5" customHeight="1">
      <c r="B37" s="168"/>
      <c r="C37" s="168"/>
      <c r="D37" s="168"/>
      <c r="E37" s="168"/>
      <c r="I37" s="369"/>
      <c r="M37" s="370"/>
    </row>
  </sheetData>
  <sheetProtection/>
  <mergeCells count="20">
    <mergeCell ref="B2:E2"/>
    <mergeCell ref="H3:M3"/>
    <mergeCell ref="H2:M2"/>
    <mergeCell ref="H10:M12"/>
    <mergeCell ref="I13:M14"/>
    <mergeCell ref="B11:D11"/>
    <mergeCell ref="C13:D14"/>
    <mergeCell ref="B7:C7"/>
    <mergeCell ref="D7:E7"/>
    <mergeCell ref="B3:E3"/>
    <mergeCell ref="B6:E6"/>
    <mergeCell ref="L7:M7"/>
    <mergeCell ref="I6:L6"/>
    <mergeCell ref="I7:J7"/>
    <mergeCell ref="B31:E31"/>
    <mergeCell ref="B36:E36"/>
    <mergeCell ref="B32:E32"/>
    <mergeCell ref="B33:E33"/>
    <mergeCell ref="B35:E35"/>
    <mergeCell ref="B34:E34"/>
  </mergeCells>
  <printOptions/>
  <pageMargins left="0.3937007874015748" right="0.3937007874015748" top="0.7874015748031497" bottom="0.1968503937007874" header="0" footer="0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L40"/>
  <sheetViews>
    <sheetView view="pageBreakPreview" zoomScale="60" zoomScaleNormal="75" zoomScalePageLayoutView="0" workbookViewId="0" topLeftCell="A1">
      <selection activeCell="C23" sqref="C23"/>
    </sheetView>
  </sheetViews>
  <sheetFormatPr defaultColWidth="9.140625" defaultRowHeight="13.5"/>
  <cols>
    <col min="1" max="1" width="3.28125" style="5" customWidth="1"/>
    <col min="2" max="2" width="43.7109375" style="5" customWidth="1"/>
    <col min="3" max="3" width="0.13671875" style="5" hidden="1" customWidth="1"/>
    <col min="4" max="9" width="12.7109375" style="5" customWidth="1"/>
    <col min="10" max="10" width="12.7109375" style="146" customWidth="1"/>
    <col min="11" max="11" width="12.7109375" style="1" customWidth="1"/>
    <col min="12" max="12" width="14.8515625" style="1" customWidth="1"/>
    <col min="13" max="16384" width="9.140625" style="1" customWidth="1"/>
  </cols>
  <sheetData>
    <row r="1" spans="1:12" ht="21" customHeight="1">
      <c r="A1" s="610" t="s">
        <v>288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</row>
    <row r="2" spans="1:12" ht="21" customHeight="1">
      <c r="A2" s="610" t="s">
        <v>29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</row>
    <row r="3" spans="1:12" ht="21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21" customHeight="1">
      <c r="A4" s="670" t="s">
        <v>206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</row>
    <row r="5" spans="1:12" ht="21" customHeight="1">
      <c r="A5" s="283"/>
      <c r="B5" s="366" t="s">
        <v>245</v>
      </c>
      <c r="C5" s="283"/>
      <c r="D5" s="283"/>
      <c r="E5" s="283"/>
      <c r="F5" s="283"/>
      <c r="G5" s="283"/>
      <c r="H5" s="283"/>
      <c r="I5" s="283"/>
      <c r="J5" s="284"/>
      <c r="K5" s="283"/>
      <c r="L5" s="283"/>
    </row>
    <row r="6" spans="1:12" ht="21" customHeight="1">
      <c r="A6" s="283"/>
      <c r="B6" s="366"/>
      <c r="C6" s="283"/>
      <c r="D6" s="283"/>
      <c r="E6" s="283"/>
      <c r="F6" s="283"/>
      <c r="G6" s="283"/>
      <c r="H6" s="283"/>
      <c r="I6" s="283"/>
      <c r="J6" s="284"/>
      <c r="K6" s="283"/>
      <c r="L6" s="283"/>
    </row>
    <row r="7" spans="1:13" s="239" customFormat="1" ht="21" customHeight="1">
      <c r="A7" s="670" t="s">
        <v>182</v>
      </c>
      <c r="B7" s="670"/>
      <c r="C7" s="251"/>
      <c r="D7" s="251"/>
      <c r="E7" s="669"/>
      <c r="F7" s="669"/>
      <c r="G7" s="251"/>
      <c r="H7" s="252"/>
      <c r="I7" s="285"/>
      <c r="J7" s="678" t="s">
        <v>273</v>
      </c>
      <c r="K7" s="678"/>
      <c r="L7" s="678"/>
      <c r="M7" s="88"/>
    </row>
    <row r="8" spans="1:13" s="168" customFormat="1" ht="21" customHeight="1">
      <c r="A8" s="675" t="s">
        <v>228</v>
      </c>
      <c r="B8" s="675"/>
      <c r="C8" s="71"/>
      <c r="D8" s="46"/>
      <c r="E8" s="46"/>
      <c r="F8" s="674"/>
      <c r="G8" s="674"/>
      <c r="H8" s="46"/>
      <c r="I8" s="79"/>
      <c r="J8" s="144"/>
      <c r="K8" s="79"/>
      <c r="L8" s="137" t="s">
        <v>47</v>
      </c>
      <c r="M8" s="205"/>
    </row>
    <row r="9" spans="1:13" s="280" customFormat="1" ht="21" customHeight="1">
      <c r="A9" s="679" t="s">
        <v>25</v>
      </c>
      <c r="B9" s="679"/>
      <c r="C9" s="19"/>
      <c r="D9" s="671" t="s">
        <v>246</v>
      </c>
      <c r="E9" s="672"/>
      <c r="F9" s="673"/>
      <c r="G9" s="671" t="s">
        <v>264</v>
      </c>
      <c r="H9" s="672"/>
      <c r="I9" s="672"/>
      <c r="J9" s="671" t="s">
        <v>274</v>
      </c>
      <c r="K9" s="672"/>
      <c r="L9" s="673"/>
      <c r="M9" s="281"/>
    </row>
    <row r="10" spans="1:13" s="280" customFormat="1" ht="21" customHeight="1">
      <c r="A10" s="680"/>
      <c r="B10" s="680"/>
      <c r="C10" s="54"/>
      <c r="D10" s="22" t="s">
        <v>30</v>
      </c>
      <c r="E10" s="21" t="s">
        <v>30</v>
      </c>
      <c r="F10" s="21" t="s">
        <v>34</v>
      </c>
      <c r="G10" s="21" t="s">
        <v>30</v>
      </c>
      <c r="H10" s="21" t="s">
        <v>30</v>
      </c>
      <c r="I10" s="20" t="s">
        <v>34</v>
      </c>
      <c r="J10" s="462" t="s">
        <v>30</v>
      </c>
      <c r="K10" s="21" t="s">
        <v>30</v>
      </c>
      <c r="L10" s="22" t="s">
        <v>34</v>
      </c>
      <c r="M10" s="281"/>
    </row>
    <row r="11" spans="1:13" s="280" customFormat="1" ht="21" customHeight="1">
      <c r="A11" s="680"/>
      <c r="B11" s="680"/>
      <c r="C11" s="25"/>
      <c r="D11" s="23" t="s">
        <v>31</v>
      </c>
      <c r="E11" s="24" t="s">
        <v>33</v>
      </c>
      <c r="F11" s="24"/>
      <c r="G11" s="24" t="s">
        <v>31</v>
      </c>
      <c r="H11" s="24" t="s">
        <v>33</v>
      </c>
      <c r="I11" s="25"/>
      <c r="J11" s="463" t="s">
        <v>31</v>
      </c>
      <c r="K11" s="24" t="s">
        <v>33</v>
      </c>
      <c r="L11" s="23"/>
      <c r="M11" s="281"/>
    </row>
    <row r="12" spans="1:13" s="280" customFormat="1" ht="21" customHeight="1">
      <c r="A12" s="680"/>
      <c r="B12" s="680"/>
      <c r="C12" s="25"/>
      <c r="D12" s="23" t="s">
        <v>32</v>
      </c>
      <c r="E12" s="24"/>
      <c r="F12" s="24" t="s">
        <v>35</v>
      </c>
      <c r="G12" s="24" t="s">
        <v>43</v>
      </c>
      <c r="H12" s="24"/>
      <c r="I12" s="25" t="s">
        <v>44</v>
      </c>
      <c r="J12" s="463" t="s">
        <v>45</v>
      </c>
      <c r="K12" s="24"/>
      <c r="L12" s="23" t="s">
        <v>46</v>
      </c>
      <c r="M12" s="281"/>
    </row>
    <row r="13" spans="1:12" s="281" customFormat="1" ht="21" customHeight="1" thickBot="1">
      <c r="A13" s="681"/>
      <c r="B13" s="681"/>
      <c r="C13" s="28">
        <v>2001</v>
      </c>
      <c r="D13" s="26"/>
      <c r="E13" s="27"/>
      <c r="F13" s="27" t="s">
        <v>36</v>
      </c>
      <c r="G13" s="29"/>
      <c r="H13" s="27"/>
      <c r="I13" s="28" t="s">
        <v>36</v>
      </c>
      <c r="J13" s="464"/>
      <c r="K13" s="27"/>
      <c r="L13" s="58" t="s">
        <v>36</v>
      </c>
    </row>
    <row r="14" spans="1:220" s="282" customFormat="1" ht="21" customHeight="1">
      <c r="A14" s="85"/>
      <c r="B14" s="362"/>
      <c r="C14" s="62"/>
      <c r="D14" s="345"/>
      <c r="E14" s="30"/>
      <c r="F14" s="31"/>
      <c r="G14" s="345"/>
      <c r="H14" s="30"/>
      <c r="I14" s="32"/>
      <c r="J14" s="505"/>
      <c r="K14" s="506"/>
      <c r="L14" s="429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</row>
    <row r="15" spans="1:13" s="168" customFormat="1" ht="21" customHeight="1">
      <c r="A15" s="46"/>
      <c r="B15" s="47" t="s">
        <v>37</v>
      </c>
      <c r="C15" s="46"/>
      <c r="D15" s="496">
        <v>3900</v>
      </c>
      <c r="E15" s="430">
        <f>D15/1.045</f>
        <v>3732</v>
      </c>
      <c r="F15" s="429">
        <f>D15/'Pib-ok'!$D$24*100</f>
        <v>0</v>
      </c>
      <c r="G15" s="430">
        <f>D15*1.045</f>
        <v>4076</v>
      </c>
      <c r="H15" s="430">
        <f>G15/1.092025</f>
        <v>3733</v>
      </c>
      <c r="I15" s="429">
        <f>'Anexo I - TABELA 2'!L17/'Pib-ok'!$D$26*100</f>
        <v>0</v>
      </c>
      <c r="J15" s="465">
        <f>G15*1.045</f>
        <v>4259</v>
      </c>
      <c r="K15" s="431">
        <f>J15/1.141166</f>
        <v>3732</v>
      </c>
      <c r="L15" s="429">
        <f>J15/'Pib-ok'!$D$28*100</f>
        <v>0</v>
      </c>
      <c r="M15" s="205"/>
    </row>
    <row r="16" spans="1:15" s="168" customFormat="1" ht="21" customHeight="1">
      <c r="A16" s="46"/>
      <c r="B16" s="47" t="s">
        <v>196</v>
      </c>
      <c r="C16" s="46"/>
      <c r="D16" s="496">
        <v>3806</v>
      </c>
      <c r="E16" s="430">
        <f>D16/1.045</f>
        <v>3642</v>
      </c>
      <c r="F16" s="429">
        <f>D16/'Pib-ok'!$D$24*100</f>
        <v>0</v>
      </c>
      <c r="G16" s="430">
        <f>D16*1.045</f>
        <v>3977</v>
      </c>
      <c r="H16" s="430">
        <f>G16/1.092025</f>
        <v>3642</v>
      </c>
      <c r="I16" s="429">
        <f>G16/'Pib-ok'!$D$26*100</f>
        <v>0</v>
      </c>
      <c r="J16" s="465">
        <f>G16*1.045</f>
        <v>4156</v>
      </c>
      <c r="K16" s="431">
        <f>J16/1.141166</f>
        <v>3642</v>
      </c>
      <c r="L16" s="429">
        <f>J16/'Pib-ok'!$D$28*100</f>
        <v>0</v>
      </c>
      <c r="M16" s="205"/>
      <c r="O16" s="477"/>
    </row>
    <row r="17" spans="1:15" s="168" customFormat="1" ht="21" customHeight="1">
      <c r="A17" s="46"/>
      <c r="B17" s="47" t="s">
        <v>38</v>
      </c>
      <c r="C17" s="46"/>
      <c r="D17" s="496">
        <v>8000</v>
      </c>
      <c r="E17" s="430">
        <f>D17/1.045</f>
        <v>7656</v>
      </c>
      <c r="F17" s="429">
        <f>D17/'Pib-ok'!$D$24*100</f>
        <v>0</v>
      </c>
      <c r="G17" s="430">
        <f>D17*1.045</f>
        <v>8360</v>
      </c>
      <c r="H17" s="430">
        <f>G17/1.092025</f>
        <v>7656</v>
      </c>
      <c r="I17" s="429">
        <f>G17/'Pib-ok'!$D$26*100</f>
        <v>0</v>
      </c>
      <c r="J17" s="465">
        <f>G17*1.045</f>
        <v>8736</v>
      </c>
      <c r="K17" s="431">
        <f>J17/1.141166</f>
        <v>7655</v>
      </c>
      <c r="L17" s="429">
        <f>J17/'Pib-ok'!$D$28*100</f>
        <v>0</v>
      </c>
      <c r="M17" s="205"/>
      <c r="O17" s="477"/>
    </row>
    <row r="18" spans="1:13" s="168" customFormat="1" ht="21" customHeight="1">
      <c r="A18" s="46"/>
      <c r="B18" s="47" t="s">
        <v>197</v>
      </c>
      <c r="C18" s="46"/>
      <c r="D18" s="496">
        <v>8000</v>
      </c>
      <c r="E18" s="430">
        <f>D18/1.045</f>
        <v>7656</v>
      </c>
      <c r="F18" s="429">
        <f>D18/'Pib-ok'!$D$24*100</f>
        <v>0</v>
      </c>
      <c r="G18" s="430">
        <f>D18*1.045</f>
        <v>8360</v>
      </c>
      <c r="H18" s="430">
        <f>G18/1.092025</f>
        <v>7656</v>
      </c>
      <c r="I18" s="429">
        <f>G18/'Pib-ok'!$D$26*100</f>
        <v>0</v>
      </c>
      <c r="J18" s="465">
        <f>G18*1.045</f>
        <v>8736</v>
      </c>
      <c r="K18" s="431">
        <f>J18/1.141166</f>
        <v>7655</v>
      </c>
      <c r="L18" s="429">
        <f>J18/'Pib-ok'!$D$28*100</f>
        <v>0</v>
      </c>
      <c r="M18" s="205"/>
    </row>
    <row r="19" spans="1:14" s="168" customFormat="1" ht="21" customHeight="1">
      <c r="A19" s="46"/>
      <c r="B19" s="47" t="s">
        <v>40</v>
      </c>
      <c r="C19" s="46"/>
      <c r="D19" s="496">
        <f>D16-D18</f>
        <v>-4194</v>
      </c>
      <c r="E19" s="430">
        <f>E16-E18</f>
        <v>-4014</v>
      </c>
      <c r="F19" s="429">
        <f>D19/'Pib-ok'!$D$24*100</f>
        <v>0</v>
      </c>
      <c r="G19" s="430">
        <f>G16-G18</f>
        <v>-4383</v>
      </c>
      <c r="H19" s="430">
        <f>H16-H18</f>
        <v>-4014</v>
      </c>
      <c r="I19" s="429">
        <f>G19/'Pib-ok'!$D$26*100</f>
        <v>0</v>
      </c>
      <c r="J19" s="465">
        <f>J16-J18</f>
        <v>-4580</v>
      </c>
      <c r="K19" s="430">
        <f>K16-K18</f>
        <v>-4013</v>
      </c>
      <c r="L19" s="429">
        <f>J19/'Pib-ok'!$D$28*100</f>
        <v>0</v>
      </c>
      <c r="M19" s="479"/>
      <c r="N19" s="479"/>
    </row>
    <row r="20" spans="1:13" s="168" customFormat="1" ht="21" customHeight="1">
      <c r="A20" s="46"/>
      <c r="B20" s="468" t="s">
        <v>26</v>
      </c>
      <c r="C20" s="46">
        <v>3587</v>
      </c>
      <c r="D20" s="497">
        <v>0</v>
      </c>
      <c r="E20" s="431">
        <v>0</v>
      </c>
      <c r="F20" s="429">
        <f>D20/'Pib-ok'!$D$24*100</f>
        <v>0</v>
      </c>
      <c r="G20" s="431">
        <v>0</v>
      </c>
      <c r="H20" s="431">
        <v>0</v>
      </c>
      <c r="I20" s="429">
        <f>G20/'Pib-ok'!$D$26*100</f>
        <v>0</v>
      </c>
      <c r="J20" s="466">
        <v>0</v>
      </c>
      <c r="K20" s="431">
        <v>0</v>
      </c>
      <c r="L20" s="429">
        <f>J20/'Pib-ok'!$D$28*100</f>
        <v>0</v>
      </c>
      <c r="M20" s="205"/>
    </row>
    <row r="21" spans="1:13" s="168" customFormat="1" ht="21" customHeight="1">
      <c r="A21" s="46"/>
      <c r="B21" s="47" t="s">
        <v>41</v>
      </c>
      <c r="C21" s="46">
        <v>200</v>
      </c>
      <c r="D21" s="497">
        <v>0</v>
      </c>
      <c r="E21" s="430">
        <f>D21/1.045</f>
        <v>0</v>
      </c>
      <c r="F21" s="429">
        <f>D21/'Pib-ok'!$D$24*100</f>
        <v>0</v>
      </c>
      <c r="G21" s="431">
        <v>0</v>
      </c>
      <c r="H21" s="430">
        <v>0</v>
      </c>
      <c r="I21" s="429">
        <f>G21/'Pib-ok'!$D$26*100</f>
        <v>0</v>
      </c>
      <c r="J21" s="466">
        <v>0</v>
      </c>
      <c r="K21" s="431">
        <v>0</v>
      </c>
      <c r="L21" s="429">
        <f>J21/'Pib-ok'!$D$28*100</f>
        <v>0</v>
      </c>
      <c r="M21" s="205"/>
    </row>
    <row r="22" spans="1:15" s="168" customFormat="1" ht="21" customHeight="1">
      <c r="A22" s="46"/>
      <c r="B22" s="47" t="s">
        <v>42</v>
      </c>
      <c r="C22" s="46">
        <v>3237</v>
      </c>
      <c r="D22" s="497">
        <v>0</v>
      </c>
      <c r="E22" s="431">
        <v>0</v>
      </c>
      <c r="F22" s="429">
        <f>D22/'Pib-ok'!$D$24*100</f>
        <v>0</v>
      </c>
      <c r="G22" s="431">
        <v>0</v>
      </c>
      <c r="H22" s="431">
        <v>0</v>
      </c>
      <c r="I22" s="429">
        <f>G22/'Pib-ok'!$D$26*100</f>
        <v>0</v>
      </c>
      <c r="J22" s="466">
        <v>0</v>
      </c>
      <c r="K22" s="431">
        <v>0</v>
      </c>
      <c r="L22" s="429">
        <f>J22/'Pib-ok'!$D$28*100</f>
        <v>0</v>
      </c>
      <c r="M22" s="205"/>
      <c r="O22" s="479"/>
    </row>
    <row r="23" spans="1:13" s="79" customFormat="1" ht="21" customHeight="1">
      <c r="A23" s="48"/>
      <c r="B23" s="49"/>
      <c r="C23" s="48"/>
      <c r="D23" s="498"/>
      <c r="E23" s="39"/>
      <c r="F23" s="40"/>
      <c r="G23" s="39"/>
      <c r="H23" s="39"/>
      <c r="I23" s="42"/>
      <c r="J23" s="224"/>
      <c r="K23" s="42"/>
      <c r="L23" s="485"/>
      <c r="M23" s="80"/>
    </row>
    <row r="24" spans="1:13" s="79" customFormat="1" ht="9.75" customHeight="1">
      <c r="A24" s="46"/>
      <c r="B24" s="346"/>
      <c r="C24" s="46"/>
      <c r="D24" s="36"/>
      <c r="E24" s="347"/>
      <c r="F24" s="68"/>
      <c r="G24" s="347"/>
      <c r="H24" s="36"/>
      <c r="I24" s="348"/>
      <c r="J24" s="467"/>
      <c r="K24" s="348"/>
      <c r="L24" s="429"/>
      <c r="M24" s="80"/>
    </row>
    <row r="25" spans="1:13" s="79" customFormat="1" ht="21" customHeight="1">
      <c r="A25" s="46"/>
      <c r="B25" s="47" t="s">
        <v>238</v>
      </c>
      <c r="C25" s="46"/>
      <c r="D25" s="145">
        <v>0</v>
      </c>
      <c r="E25" s="145">
        <v>0</v>
      </c>
      <c r="F25" s="35">
        <f>D25/1236523724*100</f>
        <v>0</v>
      </c>
      <c r="G25" s="145">
        <v>0</v>
      </c>
      <c r="H25" s="145">
        <v>0</v>
      </c>
      <c r="I25" s="35">
        <f>G25/1687365950*100</f>
        <v>0</v>
      </c>
      <c r="J25" s="363">
        <v>0</v>
      </c>
      <c r="K25" s="145">
        <v>0</v>
      </c>
      <c r="L25" s="429">
        <f>J25/1886981342*100</f>
        <v>0</v>
      </c>
      <c r="M25" s="80"/>
    </row>
    <row r="26" spans="1:13" s="79" customFormat="1" ht="21" customHeight="1">
      <c r="A26" s="46"/>
      <c r="B26" s="47" t="s">
        <v>239</v>
      </c>
      <c r="C26" s="46"/>
      <c r="D26" s="145">
        <v>0</v>
      </c>
      <c r="E26" s="145">
        <v>0</v>
      </c>
      <c r="F26" s="35">
        <f>D26/1236523724*100</f>
        <v>0</v>
      </c>
      <c r="G26" s="145">
        <v>0</v>
      </c>
      <c r="H26" s="145">
        <v>0</v>
      </c>
      <c r="I26" s="35">
        <f>G26/1687365950*100</f>
        <v>0</v>
      </c>
      <c r="J26" s="363">
        <v>0</v>
      </c>
      <c r="K26" s="145">
        <v>0</v>
      </c>
      <c r="L26" s="429">
        <f>J26/1886981342*100</f>
        <v>0</v>
      </c>
      <c r="M26" s="80"/>
    </row>
    <row r="27" spans="1:13" s="79" customFormat="1" ht="21" customHeight="1">
      <c r="A27" s="46"/>
      <c r="B27" s="46" t="s">
        <v>240</v>
      </c>
      <c r="C27" s="48"/>
      <c r="D27" s="363">
        <v>0</v>
      </c>
      <c r="E27" s="145">
        <v>0</v>
      </c>
      <c r="F27" s="35">
        <f>D27/1236523724*100</f>
        <v>0</v>
      </c>
      <c r="G27" s="145">
        <v>0</v>
      </c>
      <c r="H27" s="145">
        <v>0</v>
      </c>
      <c r="I27" s="35">
        <f>G27/1687365950*100</f>
        <v>0</v>
      </c>
      <c r="J27" s="363">
        <v>0</v>
      </c>
      <c r="K27" s="145">
        <v>0</v>
      </c>
      <c r="L27" s="429">
        <f>J27/1886981342*100</f>
        <v>0</v>
      </c>
      <c r="M27" s="80"/>
    </row>
    <row r="28" spans="1:13" s="79" customFormat="1" ht="21" customHeight="1">
      <c r="A28" s="48"/>
      <c r="B28" s="11"/>
      <c r="C28" s="11"/>
      <c r="D28" s="364"/>
      <c r="E28" s="364"/>
      <c r="F28" s="364"/>
      <c r="G28" s="365"/>
      <c r="H28" s="364"/>
      <c r="I28" s="364"/>
      <c r="J28" s="178"/>
      <c r="K28" s="228"/>
      <c r="L28" s="485"/>
      <c r="M28" s="80"/>
    </row>
    <row r="29" spans="1:13" s="79" customFormat="1" ht="21" customHeight="1">
      <c r="A29" s="46"/>
      <c r="B29" s="6"/>
      <c r="C29" s="6"/>
      <c r="D29" s="6"/>
      <c r="E29" s="6"/>
      <c r="F29" s="6"/>
      <c r="G29" s="276"/>
      <c r="H29" s="6"/>
      <c r="I29" s="6"/>
      <c r="J29" s="173"/>
      <c r="K29" s="2"/>
      <c r="L29" s="2"/>
      <c r="M29" s="80"/>
    </row>
    <row r="30" spans="1:13" s="79" customFormat="1" ht="21" customHeight="1">
      <c r="A30" s="71"/>
      <c r="B30" s="676" t="s">
        <v>241</v>
      </c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80"/>
    </row>
    <row r="31" spans="1:12" s="79" customFormat="1" ht="21.75" customHeight="1">
      <c r="A31" s="71"/>
      <c r="B31" s="6"/>
      <c r="C31" s="6"/>
      <c r="D31" s="6"/>
      <c r="E31" s="6"/>
      <c r="F31" s="6"/>
      <c r="G31" s="276"/>
      <c r="H31" s="6"/>
      <c r="I31" s="6"/>
      <c r="J31" s="173"/>
      <c r="K31" s="2"/>
      <c r="L31" s="2"/>
    </row>
    <row r="32" spans="1:12" s="79" customFormat="1" ht="62.25" customHeight="1">
      <c r="A32" s="71"/>
      <c r="B32" s="677" t="s">
        <v>287</v>
      </c>
      <c r="C32" s="677"/>
      <c r="D32" s="677"/>
      <c r="E32" s="677"/>
      <c r="F32" s="677"/>
      <c r="G32" s="677"/>
      <c r="H32" s="677"/>
      <c r="I32" s="677"/>
      <c r="J32" s="677"/>
      <c r="K32" s="677"/>
      <c r="L32" s="677"/>
    </row>
    <row r="33" spans="1:12" s="79" customFormat="1" ht="21" customHeight="1">
      <c r="A33" s="71"/>
      <c r="B33" s="6"/>
      <c r="C33" s="6"/>
      <c r="D33" s="6"/>
      <c r="E33" s="6"/>
      <c r="F33" s="6"/>
      <c r="G33" s="276"/>
      <c r="H33" s="6"/>
      <c r="I33" s="6"/>
      <c r="J33" s="173"/>
      <c r="K33" s="2"/>
      <c r="L33" s="2"/>
    </row>
    <row r="34" spans="1:14" ht="21" customHeight="1">
      <c r="A34" s="71"/>
      <c r="B34" s="6"/>
      <c r="C34" s="6"/>
      <c r="D34" s="6"/>
      <c r="E34" s="6"/>
      <c r="F34" s="6"/>
      <c r="G34" s="276"/>
      <c r="H34" s="6"/>
      <c r="I34" s="479"/>
      <c r="J34" s="173"/>
      <c r="K34" s="479"/>
      <c r="L34" s="2"/>
      <c r="M34" s="479"/>
      <c r="N34" s="2"/>
    </row>
    <row r="35" spans="1:10" s="2" customFormat="1" ht="21" customHeight="1">
      <c r="A35" s="6"/>
      <c r="B35" s="6"/>
      <c r="C35" s="6"/>
      <c r="D35" s="6"/>
      <c r="E35" s="6"/>
      <c r="F35" s="6"/>
      <c r="G35" s="276"/>
      <c r="H35" s="6"/>
      <c r="I35" s="6"/>
      <c r="J35" s="173"/>
    </row>
    <row r="36" spans="1:10" s="2" customFormat="1" ht="21" customHeight="1">
      <c r="A36" s="6"/>
      <c r="B36" s="6"/>
      <c r="C36" s="6"/>
      <c r="D36" s="6"/>
      <c r="E36" s="6"/>
      <c r="F36" s="6"/>
      <c r="G36" s="276"/>
      <c r="H36" s="6"/>
      <c r="I36" s="6"/>
      <c r="J36" s="173"/>
    </row>
    <row r="37" spans="1:10" s="2" customFormat="1" ht="14.25">
      <c r="A37" s="6"/>
      <c r="B37" s="6"/>
      <c r="C37" s="6"/>
      <c r="D37" s="6"/>
      <c r="E37" s="6"/>
      <c r="F37" s="6"/>
      <c r="G37" s="276"/>
      <c r="H37" s="6"/>
      <c r="I37" s="6"/>
      <c r="J37" s="173"/>
    </row>
    <row r="38" spans="1:10" s="2" customFormat="1" ht="14.25">
      <c r="A38" s="6"/>
      <c r="B38" s="6"/>
      <c r="C38" s="6"/>
      <c r="D38" s="6"/>
      <c r="E38" s="6"/>
      <c r="F38" s="6"/>
      <c r="G38" s="276"/>
      <c r="H38" s="6"/>
      <c r="I38" s="279"/>
      <c r="J38" s="173"/>
    </row>
    <row r="39" spans="1:10" s="2" customFormat="1" ht="14.25">
      <c r="A39" s="6"/>
      <c r="B39" s="6"/>
      <c r="C39" s="6"/>
      <c r="D39" s="6"/>
      <c r="E39" s="6"/>
      <c r="F39" s="6"/>
      <c r="G39" s="276"/>
      <c r="H39" s="6"/>
      <c r="I39" s="276"/>
      <c r="J39" s="173"/>
    </row>
    <row r="40" ht="14.25">
      <c r="I40" s="277"/>
    </row>
  </sheetData>
  <sheetProtection/>
  <mergeCells count="14">
    <mergeCell ref="B30:L30"/>
    <mergeCell ref="B32:L32"/>
    <mergeCell ref="J7:L7"/>
    <mergeCell ref="D9:F9"/>
    <mergeCell ref="G9:I9"/>
    <mergeCell ref="A9:B13"/>
    <mergeCell ref="E7:F7"/>
    <mergeCell ref="A7:B7"/>
    <mergeCell ref="J9:L9"/>
    <mergeCell ref="F8:G8"/>
    <mergeCell ref="A8:B8"/>
    <mergeCell ref="A1:L1"/>
    <mergeCell ref="A2:L2"/>
    <mergeCell ref="A4:L4"/>
  </mergeCells>
  <printOptions horizontalCentered="1"/>
  <pageMargins left="0.3937007874015748" right="0.35433070866141736" top="0.31496062992125984" bottom="0.1968503937007874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4"/>
  <sheetViews>
    <sheetView view="pageBreakPreview" zoomScale="60" zoomScaleNormal="75" zoomScalePageLayoutView="0" workbookViewId="0" topLeftCell="A1">
      <selection activeCell="C22" sqref="C22"/>
    </sheetView>
  </sheetViews>
  <sheetFormatPr defaultColWidth="9.140625" defaultRowHeight="13.5"/>
  <cols>
    <col min="1" max="1" width="3.28125" style="5" customWidth="1"/>
    <col min="2" max="2" width="35.8515625" style="5" customWidth="1"/>
    <col min="3" max="3" width="26.57421875" style="5" customWidth="1"/>
    <col min="4" max="4" width="13.7109375" style="5" customWidth="1"/>
    <col min="5" max="5" width="24.421875" style="5" customWidth="1"/>
    <col min="6" max="6" width="13.7109375" style="5" customWidth="1"/>
    <col min="7" max="7" width="13.57421875" style="5" customWidth="1"/>
    <col min="8" max="8" width="16.00390625" style="5" customWidth="1"/>
    <col min="9" max="9" width="2.57421875" style="5" customWidth="1"/>
    <col min="10" max="11" width="13.7109375" style="1" hidden="1" customWidth="1"/>
    <col min="12" max="12" width="13.7109375" style="5" hidden="1" customWidth="1"/>
    <col min="13" max="13" width="9.140625" style="1" customWidth="1"/>
    <col min="14" max="14" width="9.00390625" style="1" customWidth="1"/>
    <col min="15" max="15" width="18.140625" style="5" customWidth="1"/>
    <col min="16" max="16384" width="9.140625" style="1" customWidth="1"/>
  </cols>
  <sheetData>
    <row r="1" spans="1:12" ht="21" customHeight="1">
      <c r="A1" s="610" t="s">
        <v>288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</row>
    <row r="2" spans="1:12" ht="21" customHeight="1">
      <c r="A2" s="610" t="s">
        <v>29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</row>
    <row r="3" spans="1:12" ht="21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21" customHeight="1">
      <c r="A4" s="682" t="s">
        <v>256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</row>
    <row r="5" spans="1:12" ht="21" customHeight="1">
      <c r="A5" s="683" t="s">
        <v>254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</row>
    <row r="6" spans="1:12" ht="21" customHeight="1">
      <c r="A6" s="1"/>
      <c r="B6" s="1"/>
      <c r="C6" s="76"/>
      <c r="D6" s="98"/>
      <c r="E6" s="98"/>
      <c r="F6" s="1"/>
      <c r="G6" s="1"/>
      <c r="H6" s="1"/>
      <c r="I6" s="1"/>
      <c r="L6" s="1"/>
    </row>
    <row r="7" spans="1:12" ht="21" customHeight="1">
      <c r="A7" s="1"/>
      <c r="B7" s="1"/>
      <c r="C7" s="1"/>
      <c r="D7" s="98"/>
      <c r="E7" s="98"/>
      <c r="F7" s="1"/>
      <c r="G7" s="1"/>
      <c r="H7" s="1"/>
      <c r="I7" s="1"/>
      <c r="L7" s="1"/>
    </row>
    <row r="8" spans="1:15" s="239" customFormat="1" ht="21" customHeight="1">
      <c r="A8" s="688" t="s">
        <v>182</v>
      </c>
      <c r="B8" s="688"/>
      <c r="C8" s="184"/>
      <c r="D8" s="686"/>
      <c r="E8" s="686"/>
      <c r="F8" s="687" t="s">
        <v>273</v>
      </c>
      <c r="G8" s="687"/>
      <c r="H8" s="687"/>
      <c r="I8" s="687"/>
      <c r="J8" s="687"/>
      <c r="K8" s="687"/>
      <c r="L8" s="242"/>
      <c r="O8" s="242"/>
    </row>
    <row r="9" spans="1:15" s="79" customFormat="1" ht="21" customHeight="1">
      <c r="A9" s="675" t="s">
        <v>8</v>
      </c>
      <c r="B9" s="675"/>
      <c r="C9" s="684"/>
      <c r="D9" s="684"/>
      <c r="E9" s="684"/>
      <c r="F9" s="36"/>
      <c r="H9" s="97" t="s">
        <v>47</v>
      </c>
      <c r="J9" s="526"/>
      <c r="K9" s="527"/>
      <c r="L9" s="528"/>
      <c r="O9" s="71"/>
    </row>
    <row r="10" spans="1:15" s="61" customFormat="1" ht="21" customHeight="1">
      <c r="A10" s="679" t="s">
        <v>25</v>
      </c>
      <c r="B10" s="679"/>
      <c r="C10" s="22" t="s">
        <v>50</v>
      </c>
      <c r="D10" s="99"/>
      <c r="E10" s="53" t="s">
        <v>55</v>
      </c>
      <c r="F10" s="99"/>
      <c r="G10" s="671" t="s">
        <v>51</v>
      </c>
      <c r="H10" s="673"/>
      <c r="I10" s="87"/>
      <c r="J10" s="541"/>
      <c r="K10" s="87"/>
      <c r="L10" s="542"/>
      <c r="O10" s="71"/>
    </row>
    <row r="11" spans="1:15" s="61" customFormat="1" ht="21" customHeight="1">
      <c r="A11" s="680"/>
      <c r="B11" s="680"/>
      <c r="C11" s="23" t="s">
        <v>195</v>
      </c>
      <c r="D11" s="23" t="s">
        <v>34</v>
      </c>
      <c r="E11" s="51" t="s">
        <v>195</v>
      </c>
      <c r="F11" s="23" t="s">
        <v>34</v>
      </c>
      <c r="G11" s="23" t="s">
        <v>27</v>
      </c>
      <c r="H11" s="24" t="s">
        <v>53</v>
      </c>
      <c r="I11" s="87"/>
      <c r="J11" s="541"/>
      <c r="K11" s="87"/>
      <c r="L11" s="542"/>
      <c r="O11" s="71"/>
    </row>
    <row r="12" spans="1:15" s="61" customFormat="1" ht="21" customHeight="1" thickBot="1">
      <c r="A12" s="681"/>
      <c r="B12" s="681"/>
      <c r="C12" s="58" t="s">
        <v>32</v>
      </c>
      <c r="D12" s="59"/>
      <c r="E12" s="60" t="s">
        <v>43</v>
      </c>
      <c r="F12" s="59"/>
      <c r="G12" s="23" t="s">
        <v>52</v>
      </c>
      <c r="H12" s="24" t="s">
        <v>54</v>
      </c>
      <c r="I12" s="87"/>
      <c r="J12" s="541"/>
      <c r="K12" s="87"/>
      <c r="L12" s="542"/>
      <c r="O12" s="71"/>
    </row>
    <row r="13" spans="1:251" s="89" customFormat="1" ht="21" customHeight="1">
      <c r="A13" s="44"/>
      <c r="B13" s="45"/>
      <c r="C13" s="100"/>
      <c r="D13" s="57"/>
      <c r="E13" s="30"/>
      <c r="F13" s="52"/>
      <c r="G13" s="486"/>
      <c r="H13" s="487"/>
      <c r="I13" s="88"/>
      <c r="J13" s="564"/>
      <c r="K13" s="565"/>
      <c r="L13" s="566"/>
      <c r="M13" s="88"/>
      <c r="N13" s="88"/>
      <c r="O13" s="184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15" s="79" customFormat="1" ht="21" customHeight="1">
      <c r="A14" s="46"/>
      <c r="B14" s="47" t="s">
        <v>37</v>
      </c>
      <c r="C14" s="405">
        <v>2485</v>
      </c>
      <c r="D14" s="432">
        <f>C14/'Pib-ok'!$D$20*100</f>
        <v>0</v>
      </c>
      <c r="E14" s="499">
        <v>2258</v>
      </c>
      <c r="F14" s="432">
        <f>E14/'Pib-ok'!$D$20*100</f>
        <v>0</v>
      </c>
      <c r="G14" s="407">
        <f aca="true" t="shared" si="0" ref="G14:G21">E14-C14</f>
        <v>-227</v>
      </c>
      <c r="H14" s="488">
        <f>G14/C14*100</f>
        <v>-9.13</v>
      </c>
      <c r="I14" s="80"/>
      <c r="O14" s="71"/>
    </row>
    <row r="15" spans="1:15" s="79" customFormat="1" ht="21" customHeight="1">
      <c r="A15" s="46"/>
      <c r="B15" s="47" t="s">
        <v>196</v>
      </c>
      <c r="C15" s="405">
        <v>2255</v>
      </c>
      <c r="D15" s="432">
        <f>C15/'Pib-ok'!$D$20*100</f>
        <v>0</v>
      </c>
      <c r="E15" s="499">
        <v>2187</v>
      </c>
      <c r="F15" s="432">
        <f>E15/'Pib-ok'!$D$20*100</f>
        <v>0</v>
      </c>
      <c r="G15" s="407">
        <f t="shared" si="0"/>
        <v>-68</v>
      </c>
      <c r="H15" s="488">
        <f>G15/1.092025</f>
        <v>-62.27</v>
      </c>
      <c r="I15" s="80"/>
      <c r="K15" s="79">
        <f>J15/1.141166</f>
        <v>0</v>
      </c>
      <c r="O15" s="71"/>
    </row>
    <row r="16" spans="1:15" s="79" customFormat="1" ht="21" customHeight="1">
      <c r="A16" s="46"/>
      <c r="B16" s="47" t="s">
        <v>38</v>
      </c>
      <c r="C16" s="405">
        <v>4285</v>
      </c>
      <c r="D16" s="432">
        <f>C16/'Pib-ok'!$D$20*100</f>
        <v>0</v>
      </c>
      <c r="E16" s="499">
        <v>6573</v>
      </c>
      <c r="F16" s="432">
        <f>E16/'Pib-ok'!$D$20*100</f>
        <v>0</v>
      </c>
      <c r="G16" s="407">
        <f t="shared" si="0"/>
        <v>2288</v>
      </c>
      <c r="H16" s="488">
        <f>G16/C16*100</f>
        <v>53.4</v>
      </c>
      <c r="I16" s="80"/>
      <c r="O16" s="71"/>
    </row>
    <row r="17" spans="1:15" s="79" customFormat="1" ht="21" customHeight="1">
      <c r="A17" s="46"/>
      <c r="B17" s="47" t="s">
        <v>197</v>
      </c>
      <c r="C17" s="405">
        <v>4285</v>
      </c>
      <c r="D17" s="432">
        <f>C17/'Pib-ok'!$D$20*100</f>
        <v>0</v>
      </c>
      <c r="E17" s="500">
        <v>6573</v>
      </c>
      <c r="F17" s="432">
        <f>E17/'Pib-ok'!$D$20*100</f>
        <v>0</v>
      </c>
      <c r="G17" s="407">
        <f t="shared" si="0"/>
        <v>2288</v>
      </c>
      <c r="H17" s="488">
        <f>G17/C17*100</f>
        <v>53.4</v>
      </c>
      <c r="I17" s="80"/>
      <c r="O17" s="71"/>
    </row>
    <row r="18" spans="1:15" s="79" customFormat="1" ht="21" customHeight="1">
      <c r="A18" s="46"/>
      <c r="B18" s="47" t="s">
        <v>40</v>
      </c>
      <c r="C18" s="405">
        <f>C15-C17</f>
        <v>-2030</v>
      </c>
      <c r="D18" s="432">
        <f>C18/'Pib-ok'!$D$20*100</f>
        <v>0</v>
      </c>
      <c r="E18" s="499">
        <f>E15-E17</f>
        <v>-4386</v>
      </c>
      <c r="F18" s="432">
        <f>E18/'Pib-ok'!$D$20*100</f>
        <v>0</v>
      </c>
      <c r="G18" s="407">
        <f t="shared" si="0"/>
        <v>-2356</v>
      </c>
      <c r="H18" s="488">
        <f>G18/C18*100</f>
        <v>116.06</v>
      </c>
      <c r="I18" s="80"/>
      <c r="O18" s="71"/>
    </row>
    <row r="19" spans="1:15" s="79" customFormat="1" ht="21" customHeight="1">
      <c r="A19" s="46"/>
      <c r="B19" s="47" t="s">
        <v>26</v>
      </c>
      <c r="C19" s="406">
        <v>0</v>
      </c>
      <c r="D19" s="432">
        <f>C19/'Pib-ok'!$D$20*100</f>
        <v>0</v>
      </c>
      <c r="E19" s="501">
        <v>0</v>
      </c>
      <c r="F19" s="432">
        <f>E19/'Pib-ok'!$D$20*100</f>
        <v>0</v>
      </c>
      <c r="G19" s="407">
        <f t="shared" si="0"/>
        <v>0</v>
      </c>
      <c r="H19" s="489">
        <v>0</v>
      </c>
      <c r="I19" s="80"/>
      <c r="O19" s="71"/>
    </row>
    <row r="20" spans="1:15" s="79" customFormat="1" ht="21" customHeight="1">
      <c r="A20" s="46"/>
      <c r="B20" s="47" t="s">
        <v>41</v>
      </c>
      <c r="C20" s="406">
        <v>0</v>
      </c>
      <c r="D20" s="432">
        <f>C20/'Pib-ok'!$D$20*100</f>
        <v>0</v>
      </c>
      <c r="E20" s="501">
        <v>0</v>
      </c>
      <c r="F20" s="432">
        <f>E20/'Pib-ok'!$D$20*100</f>
        <v>0</v>
      </c>
      <c r="G20" s="407">
        <f t="shared" si="0"/>
        <v>0</v>
      </c>
      <c r="H20" s="489">
        <v>0</v>
      </c>
      <c r="I20" s="80"/>
      <c r="M20" s="80"/>
      <c r="O20" s="71"/>
    </row>
    <row r="21" spans="1:15" s="79" customFormat="1" ht="21" customHeight="1">
      <c r="A21" s="46"/>
      <c r="B21" s="47" t="s">
        <v>42</v>
      </c>
      <c r="C21" s="406">
        <v>0</v>
      </c>
      <c r="D21" s="432">
        <f>C21/'Pib-ok'!$D$20*100</f>
        <v>0</v>
      </c>
      <c r="E21" s="501">
        <v>0</v>
      </c>
      <c r="F21" s="432">
        <f>E21/'Pib-ok'!$D$20*100</f>
        <v>0</v>
      </c>
      <c r="G21" s="407">
        <f t="shared" si="0"/>
        <v>0</v>
      </c>
      <c r="H21" s="489">
        <v>0</v>
      </c>
      <c r="I21" s="80"/>
      <c r="M21" s="80"/>
      <c r="O21" s="275"/>
    </row>
    <row r="22" spans="1:15" s="79" customFormat="1" ht="21" customHeight="1">
      <c r="A22" s="48"/>
      <c r="B22" s="49"/>
      <c r="C22" s="212"/>
      <c r="D22" s="40"/>
      <c r="E22" s="213"/>
      <c r="F22" s="39"/>
      <c r="G22" s="224"/>
      <c r="H22" s="490"/>
      <c r="I22" s="80"/>
      <c r="O22" s="71"/>
    </row>
    <row r="23" spans="1:15" s="79" customFormat="1" ht="21" customHeight="1">
      <c r="A23" s="71"/>
      <c r="B23" s="685" t="s">
        <v>285</v>
      </c>
      <c r="C23" s="685"/>
      <c r="D23" s="685"/>
      <c r="E23" s="685"/>
      <c r="F23" s="685"/>
      <c r="G23" s="685"/>
      <c r="H23" s="685"/>
      <c r="I23" s="685"/>
      <c r="J23" s="685"/>
      <c r="K23" s="685"/>
      <c r="L23" s="71"/>
      <c r="O23" s="71"/>
    </row>
    <row r="24" spans="1:15" s="79" customFormat="1" ht="21" customHeight="1">
      <c r="A24" s="71"/>
      <c r="B24" s="71" t="s">
        <v>49</v>
      </c>
      <c r="C24" s="71"/>
      <c r="D24" s="71"/>
      <c r="E24" s="71"/>
      <c r="F24" s="71"/>
      <c r="G24" s="71"/>
      <c r="H24" s="71"/>
      <c r="I24" s="71"/>
      <c r="L24" s="71"/>
      <c r="O24" s="71"/>
    </row>
    <row r="25" spans="1:15" s="79" customFormat="1" ht="21" customHeight="1">
      <c r="A25" s="71"/>
      <c r="B25" s="71"/>
      <c r="C25" s="71"/>
      <c r="D25" s="71"/>
      <c r="E25" s="278"/>
      <c r="F25" s="71"/>
      <c r="G25" s="71"/>
      <c r="H25" s="275"/>
      <c r="I25" s="71"/>
      <c r="L25" s="71"/>
      <c r="O25" s="71"/>
    </row>
    <row r="26" spans="1:15" s="79" customFormat="1" ht="21" customHeight="1">
      <c r="A26" s="71"/>
      <c r="B26" s="71"/>
      <c r="C26" s="71"/>
      <c r="D26" s="71"/>
      <c r="E26" s="275"/>
      <c r="F26" s="71"/>
      <c r="G26" s="183"/>
      <c r="H26" s="46"/>
      <c r="I26" s="71"/>
      <c r="L26" s="71"/>
      <c r="O26" s="71"/>
    </row>
    <row r="27" spans="1:15" s="79" customFormat="1" ht="21" customHeight="1">
      <c r="A27" s="71"/>
      <c r="B27" s="71"/>
      <c r="C27" s="71"/>
      <c r="D27" s="71"/>
      <c r="E27" s="349"/>
      <c r="F27" s="71"/>
      <c r="G27" s="71"/>
      <c r="H27" s="71"/>
      <c r="I27" s="71"/>
      <c r="L27" s="71"/>
      <c r="O27" s="71"/>
    </row>
    <row r="28" spans="1:15" s="79" customFormat="1" ht="21" customHeight="1">
      <c r="A28" s="71"/>
      <c r="B28" s="71"/>
      <c r="C28" s="71"/>
      <c r="D28" s="71"/>
      <c r="E28" s="71"/>
      <c r="F28" s="71"/>
      <c r="G28" s="71"/>
      <c r="H28" s="71"/>
      <c r="I28" s="71"/>
      <c r="L28" s="71"/>
      <c r="O28" s="71"/>
    </row>
    <row r="29" spans="1:15" s="79" customFormat="1" ht="21" customHeight="1">
      <c r="A29" s="71"/>
      <c r="B29" s="71"/>
      <c r="C29" s="71"/>
      <c r="D29" s="71"/>
      <c r="E29" s="71"/>
      <c r="F29" s="71"/>
      <c r="G29" s="71"/>
      <c r="H29" s="71"/>
      <c r="I29" s="71"/>
      <c r="L29" s="71"/>
      <c r="O29" s="71"/>
    </row>
    <row r="30" spans="1:15" s="79" customFormat="1" ht="21" customHeight="1">
      <c r="A30" s="71"/>
      <c r="B30" s="71"/>
      <c r="C30" s="71"/>
      <c r="D30" s="71"/>
      <c r="E30" s="71"/>
      <c r="F30" s="71"/>
      <c r="G30" s="71"/>
      <c r="H30" s="71"/>
      <c r="I30" s="71"/>
      <c r="L30" s="71"/>
      <c r="O30" s="71"/>
    </row>
    <row r="31" spans="1:15" s="79" customFormat="1" ht="21" customHeight="1">
      <c r="A31" s="71"/>
      <c r="B31" s="71"/>
      <c r="C31" s="71"/>
      <c r="D31" s="71"/>
      <c r="E31" s="71"/>
      <c r="F31" s="71"/>
      <c r="G31" s="71"/>
      <c r="H31" s="71"/>
      <c r="I31" s="71"/>
      <c r="L31" s="71"/>
      <c r="O31" s="71"/>
    </row>
    <row r="32" spans="1:15" s="79" customFormat="1" ht="21" customHeight="1">
      <c r="A32" s="71"/>
      <c r="B32" s="71"/>
      <c r="C32" s="71"/>
      <c r="D32" s="71"/>
      <c r="E32" s="71"/>
      <c r="F32" s="71"/>
      <c r="G32" s="71"/>
      <c r="H32" s="71"/>
      <c r="I32" s="71"/>
      <c r="L32" s="71"/>
      <c r="O32" s="71"/>
    </row>
    <row r="33" ht="21" customHeight="1"/>
    <row r="34" spans="9:13" ht="21" customHeight="1">
      <c r="I34" s="80"/>
      <c r="K34" s="80"/>
      <c r="M34" s="80"/>
    </row>
    <row r="35" ht="21" customHeight="1"/>
  </sheetData>
  <sheetProtection/>
  <mergeCells count="13">
    <mergeCell ref="B23:K23"/>
    <mergeCell ref="A9:B9"/>
    <mergeCell ref="D8:E8"/>
    <mergeCell ref="I8:K8"/>
    <mergeCell ref="F8:H8"/>
    <mergeCell ref="A8:B8"/>
    <mergeCell ref="A1:L1"/>
    <mergeCell ref="A2:L2"/>
    <mergeCell ref="A4:L4"/>
    <mergeCell ref="A5:L5"/>
    <mergeCell ref="G10:H10"/>
    <mergeCell ref="A10:B12"/>
    <mergeCell ref="C9:E9"/>
  </mergeCells>
  <printOptions horizontalCentered="1"/>
  <pageMargins left="0.3937007874015748" right="0.3937007874015748" top="0.31496062992125984" bottom="0.1968503937007874" header="0" footer="0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54"/>
  <sheetViews>
    <sheetView view="pageBreakPreview" zoomScale="78" zoomScaleNormal="60" zoomScaleSheetLayoutView="78" zoomScalePageLayoutView="0" workbookViewId="0" topLeftCell="A4">
      <selection activeCell="N42" sqref="N42"/>
    </sheetView>
  </sheetViews>
  <sheetFormatPr defaultColWidth="9.140625" defaultRowHeight="13.5"/>
  <cols>
    <col min="1" max="1" width="3.28125" style="5" customWidth="1"/>
    <col min="2" max="2" width="36.00390625" style="5" customWidth="1"/>
    <col min="3" max="3" width="0.13671875" style="5" hidden="1" customWidth="1"/>
    <col min="4" max="8" width="12.7109375" style="5" customWidth="1"/>
    <col min="9" max="9" width="12.57421875" style="5" customWidth="1"/>
    <col min="10" max="10" width="12.7109375" style="5" customWidth="1"/>
    <col min="11" max="12" width="12.7109375" style="1" customWidth="1"/>
    <col min="13" max="13" width="12.7109375" style="5" customWidth="1"/>
    <col min="14" max="14" width="12.7109375" style="1" customWidth="1"/>
    <col min="15" max="16" width="9.140625" style="1" customWidth="1"/>
    <col min="17" max="17" width="9.7109375" style="1" bestFit="1" customWidth="1"/>
    <col min="18" max="16384" width="9.140625" style="1" customWidth="1"/>
  </cols>
  <sheetData>
    <row r="1" spans="1:14" ht="27" customHeight="1">
      <c r="A1" s="481"/>
      <c r="B1" s="610" t="s">
        <v>288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481"/>
    </row>
    <row r="2" spans="1:14" ht="26.25" customHeight="1">
      <c r="A2" s="481"/>
      <c r="B2" s="610" t="s">
        <v>29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481"/>
    </row>
    <row r="3" spans="1:14" ht="16.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26.25" customHeight="1">
      <c r="A4" s="682" t="s">
        <v>208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</row>
    <row r="5" spans="1:14" ht="26.25" customHeight="1">
      <c r="A5" s="696" t="s">
        <v>242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</row>
    <row r="6" ht="13.5" customHeight="1"/>
    <row r="7" spans="15:16" ht="14.25" customHeight="1">
      <c r="O7" s="2"/>
      <c r="P7" s="2"/>
    </row>
    <row r="8" spans="1:14" s="239" customFormat="1" ht="18">
      <c r="A8" s="688" t="s">
        <v>182</v>
      </c>
      <c r="B8" s="688"/>
      <c r="C8" s="243"/>
      <c r="D8" s="244"/>
      <c r="E8" s="244"/>
      <c r="F8" s="244"/>
      <c r="G8" s="698"/>
      <c r="H8" s="698"/>
      <c r="I8" s="245"/>
      <c r="J8" s="245"/>
      <c r="K8" s="245"/>
      <c r="L8" s="687" t="s">
        <v>273</v>
      </c>
      <c r="M8" s="687"/>
      <c r="N8" s="687"/>
    </row>
    <row r="9" spans="1:16" s="81" customFormat="1" ht="18">
      <c r="A9" s="675" t="s">
        <v>20</v>
      </c>
      <c r="B9" s="675"/>
      <c r="C9" s="78"/>
      <c r="D9" s="76"/>
      <c r="E9" s="76"/>
      <c r="F9" s="76"/>
      <c r="G9" s="697"/>
      <c r="H9" s="697"/>
      <c r="J9" s="561"/>
      <c r="K9" s="562"/>
      <c r="L9" s="563"/>
      <c r="M9" s="695" t="s">
        <v>47</v>
      </c>
      <c r="N9" s="695"/>
      <c r="O9" s="350"/>
      <c r="P9" s="350"/>
    </row>
    <row r="10" spans="1:16" s="61" customFormat="1" ht="24.75" customHeight="1">
      <c r="A10" s="679" t="s">
        <v>25</v>
      </c>
      <c r="B10" s="679"/>
      <c r="C10" s="19"/>
      <c r="D10" s="671" t="s">
        <v>56</v>
      </c>
      <c r="E10" s="672"/>
      <c r="F10" s="672"/>
      <c r="G10" s="672"/>
      <c r="H10" s="672"/>
      <c r="I10" s="672"/>
      <c r="J10" s="671"/>
      <c r="K10" s="672"/>
      <c r="L10" s="673"/>
      <c r="M10" s="672"/>
      <c r="N10" s="672"/>
      <c r="O10" s="87"/>
      <c r="P10" s="87"/>
    </row>
    <row r="11" spans="1:16" s="61" customFormat="1" ht="9.75" customHeight="1">
      <c r="A11" s="680"/>
      <c r="B11" s="680"/>
      <c r="C11" s="54"/>
      <c r="D11" s="22"/>
      <c r="E11" s="21"/>
      <c r="F11" s="21"/>
      <c r="G11" s="21"/>
      <c r="H11" s="21"/>
      <c r="I11" s="20"/>
      <c r="J11" s="22"/>
      <c r="K11" s="21"/>
      <c r="L11" s="21"/>
      <c r="M11" s="503"/>
      <c r="N11" s="53"/>
      <c r="O11" s="87"/>
      <c r="P11" s="87"/>
    </row>
    <row r="12" spans="1:16" s="61" customFormat="1" ht="12.75" customHeight="1">
      <c r="A12" s="680"/>
      <c r="B12" s="680"/>
      <c r="C12" s="25"/>
      <c r="D12" s="23" t="s">
        <v>194</v>
      </c>
      <c r="E12" s="24" t="s">
        <v>195</v>
      </c>
      <c r="F12" s="24" t="s">
        <v>53</v>
      </c>
      <c r="G12" s="24" t="s">
        <v>229</v>
      </c>
      <c r="H12" s="24" t="s">
        <v>53</v>
      </c>
      <c r="I12" s="25" t="s">
        <v>246</v>
      </c>
      <c r="J12" s="23" t="s">
        <v>53</v>
      </c>
      <c r="K12" s="24" t="s">
        <v>264</v>
      </c>
      <c r="L12" s="24" t="s">
        <v>53</v>
      </c>
      <c r="M12" s="504" t="s">
        <v>274</v>
      </c>
      <c r="N12" s="51" t="s">
        <v>53</v>
      </c>
      <c r="O12" s="87"/>
      <c r="P12" s="87"/>
    </row>
    <row r="13" spans="1:16" s="61" customFormat="1" ht="9" customHeight="1" thickBot="1">
      <c r="A13" s="681"/>
      <c r="B13" s="681"/>
      <c r="C13" s="25"/>
      <c r="D13" s="58"/>
      <c r="E13" s="24"/>
      <c r="F13" s="24"/>
      <c r="G13" s="24"/>
      <c r="H13" s="24"/>
      <c r="I13" s="25"/>
      <c r="J13" s="58"/>
      <c r="K13" s="27"/>
      <c r="L13" s="27"/>
      <c r="M13" s="27"/>
      <c r="N13" s="51"/>
      <c r="O13" s="87"/>
      <c r="P13" s="87"/>
    </row>
    <row r="14" spans="1:235" s="89" customFormat="1" ht="15.75">
      <c r="A14" s="44"/>
      <c r="B14" s="45"/>
      <c r="C14" s="62"/>
      <c r="D14" s="32"/>
      <c r="E14" s="32"/>
      <c r="F14" s="147"/>
      <c r="G14" s="32"/>
      <c r="H14" s="148"/>
      <c r="I14" s="32"/>
      <c r="J14" s="507"/>
      <c r="K14" s="506"/>
      <c r="L14" s="508"/>
      <c r="M14" s="100"/>
      <c r="N14" s="461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</row>
    <row r="15" spans="1:16" s="79" customFormat="1" ht="15">
      <c r="A15" s="46"/>
      <c r="B15" s="47" t="s">
        <v>37</v>
      </c>
      <c r="C15" s="46"/>
      <c r="D15" s="500">
        <v>3165</v>
      </c>
      <c r="E15" s="500">
        <v>2485</v>
      </c>
      <c r="F15" s="570">
        <f>E15/D15*100-100</f>
        <v>-21.48</v>
      </c>
      <c r="G15" s="500">
        <v>3800</v>
      </c>
      <c r="H15" s="570">
        <f>G15/E15*100-100</f>
        <v>52.92</v>
      </c>
      <c r="I15" s="496">
        <f>'Anexo I - TABELA 2'!D15</f>
        <v>3900</v>
      </c>
      <c r="J15" s="570">
        <f>I15/G15*100-100</f>
        <v>2.63</v>
      </c>
      <c r="K15" s="500">
        <v>4076</v>
      </c>
      <c r="L15" s="570">
        <f>K15/I15*100-100</f>
        <v>4.51</v>
      </c>
      <c r="M15" s="571">
        <f>'Anexo I - TABELA 2'!J15</f>
        <v>4259</v>
      </c>
      <c r="N15" s="572">
        <f>M15/K15*100-100</f>
        <v>4.49</v>
      </c>
      <c r="O15" s="80"/>
      <c r="P15" s="80"/>
    </row>
    <row r="16" spans="1:16" s="79" customFormat="1" ht="15">
      <c r="A16" s="46"/>
      <c r="B16" s="47" t="s">
        <v>196</v>
      </c>
      <c r="C16" s="46"/>
      <c r="D16" s="500">
        <v>2455</v>
      </c>
      <c r="E16" s="500">
        <v>2255</v>
      </c>
      <c r="F16" s="570">
        <f>E16/D16*100-100</f>
        <v>-8.15</v>
      </c>
      <c r="G16" s="500">
        <v>3710</v>
      </c>
      <c r="H16" s="570">
        <f>G16/E16*100-100</f>
        <v>64.52</v>
      </c>
      <c r="I16" s="496">
        <f>'Anexo I - TABELA 2'!D16</f>
        <v>3806</v>
      </c>
      <c r="J16" s="570">
        <f>I16/G16*100-100</f>
        <v>2.59</v>
      </c>
      <c r="K16" s="500">
        <f>'Anexo I - TABELA 2'!G16</f>
        <v>3977</v>
      </c>
      <c r="L16" s="570">
        <f>K16/I16*100-100</f>
        <v>4.49</v>
      </c>
      <c r="M16" s="571">
        <f>'Anexo I - TABELA 2'!J16</f>
        <v>4156</v>
      </c>
      <c r="N16" s="572">
        <f>M16/K16*100-100</f>
        <v>4.5</v>
      </c>
      <c r="O16" s="80"/>
      <c r="P16" s="80"/>
    </row>
    <row r="17" spans="1:16" s="79" customFormat="1" ht="15" customHeight="1">
      <c r="A17" s="46"/>
      <c r="B17" s="47" t="s">
        <v>38</v>
      </c>
      <c r="C17" s="46"/>
      <c r="D17" s="500">
        <v>4365</v>
      </c>
      <c r="E17" s="500">
        <v>4285</v>
      </c>
      <c r="F17" s="570">
        <f>E17/D17*100-100</f>
        <v>-1.83</v>
      </c>
      <c r="G17" s="500">
        <v>7800</v>
      </c>
      <c r="H17" s="570">
        <f>G17/E17*100-100</f>
        <v>82.03</v>
      </c>
      <c r="I17" s="496">
        <f>'Anexo I - TABELA 2'!D17</f>
        <v>8000</v>
      </c>
      <c r="J17" s="570">
        <f>I17/G17*100-100</f>
        <v>2.56</v>
      </c>
      <c r="K17" s="500">
        <f>'Anexo I - TABELA 2'!G17</f>
        <v>8360</v>
      </c>
      <c r="L17" s="570">
        <f>K17/I17*100-100</f>
        <v>4.5</v>
      </c>
      <c r="M17" s="571">
        <f>'Anexo I - TABELA 2'!J17</f>
        <v>8736</v>
      </c>
      <c r="N17" s="572">
        <f>M17/K17*100-100</f>
        <v>4.5</v>
      </c>
      <c r="O17" s="80"/>
      <c r="P17" s="80"/>
    </row>
    <row r="18" spans="1:16" s="79" customFormat="1" ht="15" customHeight="1">
      <c r="A18" s="46"/>
      <c r="B18" s="47" t="s">
        <v>197</v>
      </c>
      <c r="C18" s="46"/>
      <c r="D18" s="500">
        <v>4365</v>
      </c>
      <c r="E18" s="500">
        <v>4285</v>
      </c>
      <c r="F18" s="570">
        <f>E18/D18*100-100</f>
        <v>-1.83</v>
      </c>
      <c r="G18" s="500">
        <v>7800</v>
      </c>
      <c r="H18" s="570">
        <f>G18/E18*100-100</f>
        <v>82.03</v>
      </c>
      <c r="I18" s="496">
        <f>'Anexo I - TABELA 2'!D18</f>
        <v>8000</v>
      </c>
      <c r="J18" s="570">
        <f>I18/G18*100-100</f>
        <v>2.56</v>
      </c>
      <c r="K18" s="500">
        <f>'Anexo I - TABELA 2'!G18</f>
        <v>8360</v>
      </c>
      <c r="L18" s="570">
        <f>K18/I18*100-100</f>
        <v>4.5</v>
      </c>
      <c r="M18" s="571">
        <f>'Anexo I - TABELA 2'!J18</f>
        <v>8736</v>
      </c>
      <c r="N18" s="572">
        <f>M18/K18*100-100</f>
        <v>4.5</v>
      </c>
      <c r="O18" s="80"/>
      <c r="P18" s="80"/>
    </row>
    <row r="19" spans="1:16" s="79" customFormat="1" ht="15">
      <c r="A19" s="46"/>
      <c r="B19" s="47" t="s">
        <v>40</v>
      </c>
      <c r="C19" s="46"/>
      <c r="D19" s="500">
        <f>D16-D18</f>
        <v>-1910</v>
      </c>
      <c r="E19" s="500">
        <f>E16-E18</f>
        <v>-2030</v>
      </c>
      <c r="F19" s="570">
        <f>E19/D19*100-100</f>
        <v>6.28</v>
      </c>
      <c r="G19" s="500">
        <f>G16-G18</f>
        <v>-4090</v>
      </c>
      <c r="H19" s="570">
        <f>G19/E19*100-100</f>
        <v>101.48</v>
      </c>
      <c r="I19" s="496">
        <f>'Anexo I - TABELA 2'!D19</f>
        <v>-4194</v>
      </c>
      <c r="J19" s="570">
        <f>I19/G19*100-100</f>
        <v>2.54</v>
      </c>
      <c r="K19" s="500">
        <f>'Anexo I - TABELA 2'!G19</f>
        <v>-4383</v>
      </c>
      <c r="L19" s="570">
        <f>K19/I19*100-100</f>
        <v>4.51</v>
      </c>
      <c r="M19" s="500">
        <f>'Anexo I - TABELA 2'!J19</f>
        <v>-4580</v>
      </c>
      <c r="N19" s="572">
        <f>M19/K19*100-100</f>
        <v>4.49</v>
      </c>
      <c r="O19" s="80"/>
      <c r="P19" s="80"/>
    </row>
    <row r="20" spans="1:16" s="79" customFormat="1" ht="15">
      <c r="A20" s="46"/>
      <c r="B20" s="47" t="s">
        <v>26</v>
      </c>
      <c r="C20" s="46">
        <v>3587</v>
      </c>
      <c r="D20" s="573">
        <v>0</v>
      </c>
      <c r="E20" s="573">
        <v>0</v>
      </c>
      <c r="F20" s="570">
        <v>0</v>
      </c>
      <c r="G20" s="573">
        <v>0</v>
      </c>
      <c r="H20" s="570">
        <v>0</v>
      </c>
      <c r="I20" s="573">
        <f>'Anexo I - TABELA 2'!D20</f>
        <v>0</v>
      </c>
      <c r="J20" s="570">
        <v>0</v>
      </c>
      <c r="K20" s="573">
        <f>'Anexo I - TABELA 2'!G20</f>
        <v>0</v>
      </c>
      <c r="L20" s="570">
        <v>0</v>
      </c>
      <c r="M20" s="571">
        <f>'Anexo I - TABELA 2'!J20</f>
        <v>0</v>
      </c>
      <c r="N20" s="572">
        <v>0</v>
      </c>
      <c r="O20" s="80"/>
      <c r="P20" s="80"/>
    </row>
    <row r="21" spans="1:16" s="79" customFormat="1" ht="15">
      <c r="A21" s="46"/>
      <c r="B21" s="47" t="s">
        <v>41</v>
      </c>
      <c r="C21" s="46">
        <v>200</v>
      </c>
      <c r="D21" s="573">
        <v>0</v>
      </c>
      <c r="E21" s="573">
        <v>0</v>
      </c>
      <c r="F21" s="570">
        <v>0</v>
      </c>
      <c r="G21" s="573">
        <v>0</v>
      </c>
      <c r="H21" s="570">
        <v>0</v>
      </c>
      <c r="I21" s="496">
        <v>0</v>
      </c>
      <c r="J21" s="570">
        <v>0</v>
      </c>
      <c r="K21" s="500">
        <v>0</v>
      </c>
      <c r="L21" s="570">
        <v>0</v>
      </c>
      <c r="M21" s="571">
        <f>'Anexo I - TABELA 2'!J21</f>
        <v>0</v>
      </c>
      <c r="N21" s="572">
        <v>0</v>
      </c>
      <c r="O21" s="80"/>
      <c r="P21" s="80"/>
    </row>
    <row r="22" spans="1:16" s="79" customFormat="1" ht="15">
      <c r="A22" s="46"/>
      <c r="B22" s="47" t="s">
        <v>42</v>
      </c>
      <c r="C22" s="46">
        <v>3237</v>
      </c>
      <c r="D22" s="573">
        <v>0</v>
      </c>
      <c r="E22" s="573">
        <v>0</v>
      </c>
      <c r="F22" s="570">
        <v>0</v>
      </c>
      <c r="G22" s="573">
        <v>0</v>
      </c>
      <c r="H22" s="570">
        <v>0</v>
      </c>
      <c r="I22" s="573">
        <f>'Anexo I - TABELA 2'!D22</f>
        <v>0</v>
      </c>
      <c r="J22" s="570">
        <v>0</v>
      </c>
      <c r="K22" s="573">
        <f>'Anexo I - TABELA 2'!G22</f>
        <v>0</v>
      </c>
      <c r="L22" s="570">
        <v>0</v>
      </c>
      <c r="M22" s="571">
        <f>'Anexo I - TABELA 2'!J22</f>
        <v>0</v>
      </c>
      <c r="N22" s="572">
        <v>0</v>
      </c>
      <c r="O22" s="80"/>
      <c r="P22" s="80"/>
    </row>
    <row r="23" spans="1:16" s="79" customFormat="1" ht="15">
      <c r="A23" s="48"/>
      <c r="B23" s="49"/>
      <c r="C23" s="48"/>
      <c r="D23" s="574"/>
      <c r="E23" s="574"/>
      <c r="F23" s="575"/>
      <c r="G23" s="574"/>
      <c r="H23" s="575"/>
      <c r="I23" s="574"/>
      <c r="J23" s="575"/>
      <c r="K23" s="574"/>
      <c r="L23" s="576"/>
      <c r="M23" s="577"/>
      <c r="N23" s="578"/>
      <c r="O23" s="80"/>
      <c r="P23" s="80"/>
    </row>
    <row r="24" spans="1:16" s="79" customFormat="1" ht="15">
      <c r="A24" s="71"/>
      <c r="B24" s="71"/>
      <c r="C24" s="71"/>
      <c r="D24" s="579"/>
      <c r="E24" s="579"/>
      <c r="F24" s="579"/>
      <c r="G24" s="579"/>
      <c r="H24" s="579"/>
      <c r="I24" s="579"/>
      <c r="J24" s="579"/>
      <c r="K24" s="580"/>
      <c r="L24" s="580"/>
      <c r="M24" s="579"/>
      <c r="N24" s="580"/>
      <c r="O24" s="80"/>
      <c r="P24" s="80"/>
    </row>
    <row r="25" spans="1:16" s="79" customFormat="1" ht="24.75" customHeight="1">
      <c r="A25" s="679" t="s">
        <v>25</v>
      </c>
      <c r="B25" s="679"/>
      <c r="C25" s="19"/>
      <c r="D25" s="693" t="s">
        <v>57</v>
      </c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80"/>
      <c r="P25" s="80"/>
    </row>
    <row r="26" spans="1:16" s="79" customFormat="1" ht="9.75" customHeight="1">
      <c r="A26" s="680"/>
      <c r="B26" s="680"/>
      <c r="C26" s="54"/>
      <c r="D26" s="581"/>
      <c r="E26" s="582"/>
      <c r="F26" s="582"/>
      <c r="G26" s="582"/>
      <c r="H26" s="582"/>
      <c r="I26" s="582"/>
      <c r="J26" s="582"/>
      <c r="K26" s="582"/>
      <c r="L26" s="583"/>
      <c r="M26" s="584"/>
      <c r="N26" s="585"/>
      <c r="O26" s="80"/>
      <c r="P26" s="80"/>
    </row>
    <row r="27" spans="1:16" s="79" customFormat="1" ht="12.75" customHeight="1">
      <c r="A27" s="680"/>
      <c r="B27" s="680"/>
      <c r="C27" s="25"/>
      <c r="D27" s="586" t="s">
        <v>194</v>
      </c>
      <c r="E27" s="587" t="s">
        <v>195</v>
      </c>
      <c r="F27" s="587" t="s">
        <v>53</v>
      </c>
      <c r="G27" s="587" t="s">
        <v>229</v>
      </c>
      <c r="H27" s="587" t="s">
        <v>53</v>
      </c>
      <c r="I27" s="587" t="s">
        <v>246</v>
      </c>
      <c r="J27" s="587" t="s">
        <v>53</v>
      </c>
      <c r="K27" s="587" t="s">
        <v>264</v>
      </c>
      <c r="L27" s="588" t="s">
        <v>53</v>
      </c>
      <c r="M27" s="589" t="s">
        <v>274</v>
      </c>
      <c r="N27" s="590" t="s">
        <v>53</v>
      </c>
      <c r="O27" s="80"/>
      <c r="P27" s="80"/>
    </row>
    <row r="28" spans="1:16" s="79" customFormat="1" ht="9.75" customHeight="1">
      <c r="A28" s="681"/>
      <c r="B28" s="681"/>
      <c r="C28" s="25"/>
      <c r="D28" s="591"/>
      <c r="E28" s="592"/>
      <c r="F28" s="592"/>
      <c r="G28" s="592"/>
      <c r="H28" s="592"/>
      <c r="I28" s="592"/>
      <c r="J28" s="592"/>
      <c r="K28" s="592"/>
      <c r="L28" s="592"/>
      <c r="M28" s="591"/>
      <c r="N28" s="593"/>
      <c r="O28" s="80"/>
      <c r="P28" s="80"/>
    </row>
    <row r="29" spans="1:16" s="79" customFormat="1" ht="15.75">
      <c r="A29" s="44"/>
      <c r="B29" s="45"/>
      <c r="C29" s="62"/>
      <c r="D29" s="594"/>
      <c r="E29" s="595"/>
      <c r="F29" s="596"/>
      <c r="G29" s="595"/>
      <c r="H29" s="594"/>
      <c r="I29" s="595"/>
      <c r="J29" s="595"/>
      <c r="K29" s="595"/>
      <c r="L29" s="597"/>
      <c r="M29" s="598"/>
      <c r="N29" s="599"/>
      <c r="O29" s="80"/>
      <c r="P29" s="80"/>
    </row>
    <row r="30" spans="1:16" s="79" customFormat="1" ht="15">
      <c r="A30" s="46"/>
      <c r="B30" s="47" t="s">
        <v>37</v>
      </c>
      <c r="C30" s="46"/>
      <c r="D30" s="600">
        <f>D15*1.10676</f>
        <v>3503</v>
      </c>
      <c r="E30" s="600">
        <f>E15*1.045</f>
        <v>2597</v>
      </c>
      <c r="F30" s="570">
        <f>E30/D30*100-100</f>
        <v>-25.86</v>
      </c>
      <c r="G30" s="500">
        <f aca="true" t="shared" si="0" ref="G30:G37">G15</f>
        <v>3800</v>
      </c>
      <c r="H30" s="570">
        <f>G30/E30*100-100</f>
        <v>46.32</v>
      </c>
      <c r="I30" s="600">
        <f>'Anexo I - TABELA 2'!E15</f>
        <v>3732</v>
      </c>
      <c r="J30" s="570">
        <f>I30/G30*100-100</f>
        <v>-1.79</v>
      </c>
      <c r="K30" s="600">
        <f>'Anexo I - TABELA 2'!H15</f>
        <v>3733</v>
      </c>
      <c r="L30" s="570">
        <f>K30/I30*100-100</f>
        <v>0.03</v>
      </c>
      <c r="M30" s="600">
        <f>'Anexo I - TABELA 2'!K15</f>
        <v>3732</v>
      </c>
      <c r="N30" s="572">
        <f>M30/K30*100-100</f>
        <v>-0.03</v>
      </c>
      <c r="O30" s="80"/>
      <c r="P30" s="80"/>
    </row>
    <row r="31" spans="1:16" s="79" customFormat="1" ht="15">
      <c r="A31" s="46"/>
      <c r="B31" s="47" t="s">
        <v>39</v>
      </c>
      <c r="C31" s="46"/>
      <c r="D31" s="600">
        <f aca="true" t="shared" si="1" ref="D31:D37">D16*1.10676</f>
        <v>2717</v>
      </c>
      <c r="E31" s="600">
        <f aca="true" t="shared" si="2" ref="E31:E37">E16*1.045</f>
        <v>2356</v>
      </c>
      <c r="F31" s="570">
        <f>E31/D31*100-100</f>
        <v>-13.29</v>
      </c>
      <c r="G31" s="500">
        <f t="shared" si="0"/>
        <v>3710</v>
      </c>
      <c r="H31" s="570">
        <f>G31/E31*100-100</f>
        <v>57.47</v>
      </c>
      <c r="I31" s="600">
        <f>'Anexo I - TABELA 2'!E16</f>
        <v>3642</v>
      </c>
      <c r="J31" s="570">
        <f>I31/G31*100-100</f>
        <v>-1.83</v>
      </c>
      <c r="K31" s="600">
        <f>'Anexo I - TABELA 2'!H16</f>
        <v>3642</v>
      </c>
      <c r="L31" s="570">
        <f>K31/I31*100-100</f>
        <v>0</v>
      </c>
      <c r="M31" s="600">
        <f>'Anexo I - TABELA 2'!K16</f>
        <v>3642</v>
      </c>
      <c r="N31" s="572">
        <f>M31/K31*100-100</f>
        <v>0</v>
      </c>
      <c r="O31" s="80"/>
      <c r="P31" s="80"/>
    </row>
    <row r="32" spans="1:16" s="79" customFormat="1" ht="15">
      <c r="A32" s="46"/>
      <c r="B32" s="47" t="s">
        <v>38</v>
      </c>
      <c r="C32" s="46"/>
      <c r="D32" s="600">
        <f t="shared" si="1"/>
        <v>4831</v>
      </c>
      <c r="E32" s="600">
        <f t="shared" si="2"/>
        <v>4478</v>
      </c>
      <c r="F32" s="570">
        <f>E32/D32*100-100</f>
        <v>-7.31</v>
      </c>
      <c r="G32" s="500">
        <f t="shared" si="0"/>
        <v>7800</v>
      </c>
      <c r="H32" s="570">
        <f>G32/E32*100-100</f>
        <v>74.18</v>
      </c>
      <c r="I32" s="600">
        <f>'Anexo I - TABELA 2'!E17</f>
        <v>7656</v>
      </c>
      <c r="J32" s="570">
        <f>I32/G32*100-100</f>
        <v>-1.85</v>
      </c>
      <c r="K32" s="600">
        <f>'Anexo I - TABELA 2'!H17</f>
        <v>7656</v>
      </c>
      <c r="L32" s="570">
        <f>K32/I32*100-100</f>
        <v>0</v>
      </c>
      <c r="M32" s="600">
        <f>'Anexo I - TABELA 2'!K17</f>
        <v>7655</v>
      </c>
      <c r="N32" s="572">
        <f>M32/K32*100-100</f>
        <v>-0.01</v>
      </c>
      <c r="O32" s="80"/>
      <c r="P32" s="80"/>
    </row>
    <row r="33" spans="1:16" s="79" customFormat="1" ht="15">
      <c r="A33" s="46"/>
      <c r="B33" s="47" t="s">
        <v>127</v>
      </c>
      <c r="C33" s="46"/>
      <c r="D33" s="600">
        <f t="shared" si="1"/>
        <v>4831</v>
      </c>
      <c r="E33" s="600">
        <f t="shared" si="2"/>
        <v>4478</v>
      </c>
      <c r="F33" s="570">
        <f>E33/D33*100-100</f>
        <v>-7.31</v>
      </c>
      <c r="G33" s="500">
        <f t="shared" si="0"/>
        <v>7800</v>
      </c>
      <c r="H33" s="570">
        <f>G33/E33*100-100</f>
        <v>74.18</v>
      </c>
      <c r="I33" s="600">
        <f>'Anexo I - TABELA 2'!E18</f>
        <v>7656</v>
      </c>
      <c r="J33" s="570">
        <f>I33/G33*100-100</f>
        <v>-1.85</v>
      </c>
      <c r="K33" s="600">
        <f>'Anexo I - TABELA 2'!H18</f>
        <v>7656</v>
      </c>
      <c r="L33" s="570">
        <f>K33/I33*100-100</f>
        <v>0</v>
      </c>
      <c r="M33" s="600">
        <f>'Anexo I - TABELA 2'!K18</f>
        <v>7655</v>
      </c>
      <c r="N33" s="572">
        <f>M33/K33*100-100</f>
        <v>-0.01</v>
      </c>
      <c r="O33" s="80"/>
      <c r="P33" s="80"/>
    </row>
    <row r="34" spans="1:16" s="79" customFormat="1" ht="15">
      <c r="A34" s="46"/>
      <c r="B34" s="47" t="s">
        <v>40</v>
      </c>
      <c r="C34" s="46"/>
      <c r="D34" s="500">
        <f t="shared" si="1"/>
        <v>-2114</v>
      </c>
      <c r="E34" s="500">
        <f t="shared" si="2"/>
        <v>-2121</v>
      </c>
      <c r="F34" s="570">
        <f>E34/D34*100-100</f>
        <v>0.33</v>
      </c>
      <c r="G34" s="500">
        <f t="shared" si="0"/>
        <v>-4090</v>
      </c>
      <c r="H34" s="570">
        <f>G34/E34*100-100</f>
        <v>92.83</v>
      </c>
      <c r="I34" s="496">
        <f>'Anexo I - TABELA 2'!E19</f>
        <v>-4014</v>
      </c>
      <c r="J34" s="570">
        <f>I34/G34*100-100</f>
        <v>-1.86</v>
      </c>
      <c r="K34" s="496">
        <f>'Anexo I - TABELA 2'!H19</f>
        <v>-4014</v>
      </c>
      <c r="L34" s="570">
        <f>K34/I34*100-100</f>
        <v>0</v>
      </c>
      <c r="M34" s="496">
        <f>'Anexo I - TABELA 2'!K19</f>
        <v>-4013</v>
      </c>
      <c r="N34" s="572">
        <f>M34/K34*100-100</f>
        <v>-0.02</v>
      </c>
      <c r="O34" s="80"/>
      <c r="P34" s="80"/>
    </row>
    <row r="35" spans="1:16" s="79" customFormat="1" ht="15">
      <c r="A35" s="46"/>
      <c r="B35" s="47" t="s">
        <v>26</v>
      </c>
      <c r="C35" s="46"/>
      <c r="D35" s="600">
        <f t="shared" si="1"/>
        <v>0</v>
      </c>
      <c r="E35" s="600">
        <f t="shared" si="2"/>
        <v>0</v>
      </c>
      <c r="F35" s="601">
        <f>F20</f>
        <v>0</v>
      </c>
      <c r="G35" s="601">
        <f t="shared" si="0"/>
        <v>0</v>
      </c>
      <c r="H35" s="601">
        <f>H20</f>
        <v>0</v>
      </c>
      <c r="I35" s="600">
        <f>'Anexo I - TABELA 2'!E20</f>
        <v>0</v>
      </c>
      <c r="J35" s="601">
        <f>J20/1.045</f>
        <v>0</v>
      </c>
      <c r="K35" s="600">
        <f>'Anexo I - TABELA 2'!H20</f>
        <v>0</v>
      </c>
      <c r="L35" s="573">
        <v>0</v>
      </c>
      <c r="M35" s="600">
        <f>'Anexo I - TABELA 2'!K20</f>
        <v>0</v>
      </c>
      <c r="N35" s="572">
        <f>N20/1.045</f>
        <v>0</v>
      </c>
      <c r="O35" s="80"/>
      <c r="P35" s="80"/>
    </row>
    <row r="36" spans="1:16" s="79" customFormat="1" ht="15">
      <c r="A36" s="46"/>
      <c r="B36" s="47" t="s">
        <v>41</v>
      </c>
      <c r="C36" s="46"/>
      <c r="D36" s="600">
        <f t="shared" si="1"/>
        <v>0</v>
      </c>
      <c r="E36" s="600">
        <f t="shared" si="2"/>
        <v>0</v>
      </c>
      <c r="F36" s="570">
        <v>0</v>
      </c>
      <c r="G36" s="601">
        <f t="shared" si="0"/>
        <v>0</v>
      </c>
      <c r="H36" s="601">
        <f>H21</f>
        <v>0</v>
      </c>
      <c r="I36" s="600">
        <f>'Anexo I - TABELA 2'!E21</f>
        <v>0</v>
      </c>
      <c r="J36" s="601">
        <f>J21/1.045</f>
        <v>0</v>
      </c>
      <c r="K36" s="600">
        <f>'Anexo I - TABELA 2'!H21</f>
        <v>0</v>
      </c>
      <c r="L36" s="573">
        <v>0</v>
      </c>
      <c r="M36" s="600">
        <f>'Anexo I - TABELA 2'!K21</f>
        <v>0</v>
      </c>
      <c r="N36" s="572">
        <v>0</v>
      </c>
      <c r="O36" s="80"/>
      <c r="P36" s="36"/>
    </row>
    <row r="37" spans="1:16" s="79" customFormat="1" ht="15">
      <c r="A37" s="46"/>
      <c r="B37" s="47" t="s">
        <v>42</v>
      </c>
      <c r="C37" s="46"/>
      <c r="D37" s="600">
        <f t="shared" si="1"/>
        <v>0</v>
      </c>
      <c r="E37" s="600">
        <f t="shared" si="2"/>
        <v>0</v>
      </c>
      <c r="F37" s="601">
        <f>F22</f>
        <v>0</v>
      </c>
      <c r="G37" s="601">
        <f t="shared" si="0"/>
        <v>0</v>
      </c>
      <c r="H37" s="601">
        <f>H22</f>
        <v>0</v>
      </c>
      <c r="I37" s="600">
        <f>'Anexo I - TABELA 2'!E22</f>
        <v>0</v>
      </c>
      <c r="J37" s="601">
        <f>J22/1.045</f>
        <v>0</v>
      </c>
      <c r="K37" s="600">
        <f>'Anexo I - TABELA 2'!H22</f>
        <v>0</v>
      </c>
      <c r="L37" s="573">
        <v>0</v>
      </c>
      <c r="M37" s="600">
        <f>'Anexo I - TABELA 2'!K22</f>
        <v>0</v>
      </c>
      <c r="N37" s="572">
        <f>N22/1.045</f>
        <v>0</v>
      </c>
      <c r="O37" s="80"/>
      <c r="P37" s="80"/>
    </row>
    <row r="38" spans="1:16" s="79" customFormat="1" ht="15">
      <c r="A38" s="48"/>
      <c r="B38" s="49"/>
      <c r="C38" s="48"/>
      <c r="D38" s="602"/>
      <c r="E38" s="602"/>
      <c r="F38" s="602"/>
      <c r="G38" s="602"/>
      <c r="H38" s="602"/>
      <c r="I38" s="602"/>
      <c r="J38" s="574"/>
      <c r="K38" s="574"/>
      <c r="L38" s="603"/>
      <c r="M38" s="577"/>
      <c r="N38" s="604"/>
      <c r="O38" s="80"/>
      <c r="P38" s="80"/>
    </row>
    <row r="39" spans="1:16" s="79" customFormat="1" ht="15">
      <c r="A39" s="71"/>
      <c r="B39" s="71" t="s">
        <v>5</v>
      </c>
      <c r="C39" s="71"/>
      <c r="D39" s="71"/>
      <c r="E39" s="71"/>
      <c r="F39" s="71"/>
      <c r="G39" s="71"/>
      <c r="H39" s="71"/>
      <c r="I39" s="71"/>
      <c r="J39" s="71"/>
      <c r="M39" s="71"/>
      <c r="O39" s="80"/>
      <c r="P39" s="80"/>
    </row>
    <row r="40" spans="1:16" s="79" customFormat="1" ht="15">
      <c r="A40" s="71"/>
      <c r="B40" s="71" t="s">
        <v>158</v>
      </c>
      <c r="C40" s="71"/>
      <c r="D40" s="71"/>
      <c r="E40" s="71"/>
      <c r="F40" s="71"/>
      <c r="G40" s="71"/>
      <c r="H40" s="71"/>
      <c r="I40" s="71"/>
      <c r="J40" s="71"/>
      <c r="K40" s="80"/>
      <c r="M40" s="71"/>
      <c r="O40" s="80"/>
      <c r="P40" s="80"/>
    </row>
    <row r="41" spans="1:16" s="79" customFormat="1" ht="9" customHeight="1">
      <c r="A41" s="71"/>
      <c r="B41" s="71"/>
      <c r="C41" s="71"/>
      <c r="D41" s="71"/>
      <c r="E41" s="46"/>
      <c r="F41" s="46"/>
      <c r="G41" s="46"/>
      <c r="H41" s="46"/>
      <c r="I41" s="46"/>
      <c r="J41" s="46"/>
      <c r="K41" s="80"/>
      <c r="M41" s="71"/>
      <c r="O41" s="80"/>
      <c r="P41" s="80"/>
    </row>
    <row r="42" spans="1:16" s="79" customFormat="1" ht="15">
      <c r="A42" s="71"/>
      <c r="B42" s="71"/>
      <c r="C42" s="71"/>
      <c r="D42" s="46"/>
      <c r="E42" s="690" t="s">
        <v>143</v>
      </c>
      <c r="F42" s="691"/>
      <c r="G42" s="691"/>
      <c r="H42" s="691"/>
      <c r="I42" s="691"/>
      <c r="J42" s="692"/>
      <c r="K42" s="80"/>
      <c r="M42" s="71"/>
      <c r="O42" s="80"/>
      <c r="P42" s="80"/>
    </row>
    <row r="43" spans="1:16" s="79" customFormat="1" ht="15">
      <c r="A43" s="71"/>
      <c r="B43" s="71"/>
      <c r="C43" s="71"/>
      <c r="D43" s="46"/>
      <c r="E43" s="689" t="s">
        <v>144</v>
      </c>
      <c r="F43" s="689"/>
      <c r="G43" s="689"/>
      <c r="H43" s="689"/>
      <c r="I43" s="689"/>
      <c r="J43" s="689"/>
      <c r="K43" s="80"/>
      <c r="L43" s="79" t="s">
        <v>49</v>
      </c>
      <c r="M43" s="71"/>
      <c r="O43" s="80"/>
      <c r="P43" s="80"/>
    </row>
    <row r="44" spans="4:16" s="61" customFormat="1" ht="15">
      <c r="D44" s="87"/>
      <c r="E44" s="149" t="s">
        <v>194</v>
      </c>
      <c r="F44" s="225" t="s">
        <v>195</v>
      </c>
      <c r="G44" s="225" t="s">
        <v>229</v>
      </c>
      <c r="H44" s="225" t="s">
        <v>246</v>
      </c>
      <c r="I44" s="225" t="s">
        <v>264</v>
      </c>
      <c r="J44" s="149" t="s">
        <v>274</v>
      </c>
      <c r="K44" s="87"/>
      <c r="O44" s="87"/>
      <c r="P44" s="87"/>
    </row>
    <row r="45" spans="1:16" s="79" customFormat="1" ht="15">
      <c r="A45" s="71"/>
      <c r="B45" s="71"/>
      <c r="C45" s="71"/>
      <c r="D45" s="46"/>
      <c r="E45" s="393">
        <v>0.0584</v>
      </c>
      <c r="F45" s="393">
        <v>0.0591</v>
      </c>
      <c r="G45" s="393">
        <v>0.045</v>
      </c>
      <c r="H45" s="393">
        <v>0.045</v>
      </c>
      <c r="I45" s="473">
        <v>0.045</v>
      </c>
      <c r="J45" s="393">
        <v>0.045</v>
      </c>
      <c r="K45" s="80"/>
      <c r="M45" s="71"/>
      <c r="O45" s="80"/>
      <c r="P45" s="80"/>
    </row>
    <row r="46" spans="4:16" s="9" customFormat="1" ht="18.75" customHeight="1">
      <c r="D46" s="10"/>
      <c r="E46" s="394" t="s">
        <v>284</v>
      </c>
      <c r="F46" s="394" t="s">
        <v>271</v>
      </c>
      <c r="G46" s="394" t="s">
        <v>142</v>
      </c>
      <c r="H46" s="474" t="s">
        <v>247</v>
      </c>
      <c r="I46" s="474" t="s">
        <v>248</v>
      </c>
      <c r="J46" s="474" t="s">
        <v>249</v>
      </c>
      <c r="K46" s="10"/>
      <c r="O46" s="10"/>
      <c r="P46" s="10"/>
    </row>
    <row r="47" spans="4:16" ht="14.25">
      <c r="D47" s="6"/>
      <c r="K47" s="2"/>
      <c r="O47" s="2"/>
      <c r="P47" s="2"/>
    </row>
    <row r="48" spans="15:16" ht="14.25">
      <c r="O48" s="2"/>
      <c r="P48" s="2"/>
    </row>
    <row r="49" spans="6:16" ht="14.25">
      <c r="F49" s="210"/>
      <c r="O49" s="2"/>
      <c r="P49" s="2"/>
    </row>
    <row r="50" spans="6:16" ht="14.25">
      <c r="F50" s="274"/>
      <c r="I50" s="274" t="s">
        <v>250</v>
      </c>
      <c r="O50" s="2"/>
      <c r="P50" s="2"/>
    </row>
    <row r="51" spans="9:16" ht="14.25">
      <c r="I51" s="274"/>
      <c r="O51" s="2"/>
      <c r="P51" s="2"/>
    </row>
    <row r="52" spans="13:16" ht="14.25">
      <c r="M52" s="210"/>
      <c r="N52" s="209"/>
      <c r="O52" s="2"/>
      <c r="P52" s="2"/>
    </row>
    <row r="53" spans="14:16" ht="14.25">
      <c r="N53" s="209"/>
      <c r="O53" s="2"/>
      <c r="P53" s="2"/>
    </row>
    <row r="54" spans="15:16" ht="14.25">
      <c r="O54" s="2"/>
      <c r="P54" s="2"/>
    </row>
  </sheetData>
  <sheetProtection/>
  <mergeCells count="16">
    <mergeCell ref="B1:M1"/>
    <mergeCell ref="B2:M2"/>
    <mergeCell ref="A9:B9"/>
    <mergeCell ref="M9:N9"/>
    <mergeCell ref="A5:N5"/>
    <mergeCell ref="A4:N4"/>
    <mergeCell ref="G9:H9"/>
    <mergeCell ref="G8:H8"/>
    <mergeCell ref="L8:N8"/>
    <mergeCell ref="A8:B8"/>
    <mergeCell ref="E43:J43"/>
    <mergeCell ref="E42:J42"/>
    <mergeCell ref="D10:N10"/>
    <mergeCell ref="A25:B28"/>
    <mergeCell ref="D25:N25"/>
    <mergeCell ref="A10:B13"/>
  </mergeCells>
  <printOptions horizontalCentered="1"/>
  <pageMargins left="0.3937007874015748" right="0.3937007874015748" top="0.5118110236220472" bottom="0.1968503937007874" header="0" footer="0"/>
  <pageSetup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29"/>
  <sheetViews>
    <sheetView view="pageBreakPreview" zoomScale="75" zoomScaleNormal="75" zoomScaleSheetLayoutView="75" zoomScalePageLayoutView="0" workbookViewId="0" topLeftCell="A1">
      <selection activeCell="C23" sqref="C23"/>
    </sheetView>
  </sheetViews>
  <sheetFormatPr defaultColWidth="9.140625" defaultRowHeight="13.5"/>
  <cols>
    <col min="1" max="1" width="3.28125" style="5" customWidth="1"/>
    <col min="2" max="2" width="35.57421875" style="5" customWidth="1"/>
    <col min="3" max="3" width="0.13671875" style="5" hidden="1" customWidth="1"/>
    <col min="4" max="9" width="14.7109375" style="5" customWidth="1"/>
    <col min="10" max="10" width="10.7109375" style="5" customWidth="1"/>
    <col min="11" max="11" width="13.7109375" style="1" customWidth="1"/>
    <col min="12" max="12" width="10.7109375" style="1" customWidth="1"/>
    <col min="13" max="13" width="13.7109375" style="5" customWidth="1"/>
    <col min="14" max="14" width="10.7109375" style="1" customWidth="1"/>
    <col min="15" max="15" width="9.00390625" style="1" customWidth="1"/>
    <col min="16" max="16384" width="9.140625" style="1" customWidth="1"/>
  </cols>
  <sheetData>
    <row r="1" spans="1:14" ht="20.25" customHeight="1">
      <c r="A1" s="610" t="s">
        <v>288</v>
      </c>
      <c r="B1" s="610"/>
      <c r="C1" s="610"/>
      <c r="D1" s="610"/>
      <c r="E1" s="610"/>
      <c r="F1" s="610"/>
      <c r="G1" s="610"/>
      <c r="H1" s="610"/>
      <c r="I1" s="610"/>
      <c r="J1" s="482"/>
      <c r="K1" s="482"/>
      <c r="L1" s="482"/>
      <c r="M1" s="12"/>
      <c r="N1" s="12"/>
    </row>
    <row r="2" spans="1:14" ht="20.25" customHeight="1">
      <c r="A2" s="610" t="s">
        <v>29</v>
      </c>
      <c r="B2" s="610"/>
      <c r="C2" s="610"/>
      <c r="D2" s="610"/>
      <c r="E2" s="610"/>
      <c r="F2" s="610"/>
      <c r="G2" s="610"/>
      <c r="H2" s="610"/>
      <c r="I2" s="610"/>
      <c r="J2" s="482"/>
      <c r="K2" s="482"/>
      <c r="L2" s="482"/>
      <c r="M2" s="12"/>
      <c r="N2" s="12"/>
    </row>
    <row r="3" spans="1:14" ht="20.25" customHeight="1">
      <c r="A3" s="192"/>
      <c r="B3" s="192"/>
      <c r="C3" s="192"/>
      <c r="D3" s="192"/>
      <c r="E3" s="192"/>
      <c r="F3" s="192"/>
      <c r="G3" s="192"/>
      <c r="H3" s="192"/>
      <c r="I3" s="192"/>
      <c r="J3" s="91"/>
      <c r="K3" s="91"/>
      <c r="L3" s="12"/>
      <c r="M3" s="12"/>
      <c r="N3" s="12"/>
    </row>
    <row r="4" spans="1:14" ht="21" customHeight="1">
      <c r="A4" s="682" t="s">
        <v>207</v>
      </c>
      <c r="B4" s="682"/>
      <c r="C4" s="682"/>
      <c r="D4" s="682"/>
      <c r="E4" s="682"/>
      <c r="F4" s="682"/>
      <c r="G4" s="682"/>
      <c r="H4" s="682"/>
      <c r="I4" s="682"/>
      <c r="J4" s="92"/>
      <c r="K4" s="92"/>
      <c r="L4" s="13"/>
      <c r="M4" s="13"/>
      <c r="N4" s="13"/>
    </row>
    <row r="5" spans="1:14" ht="21" customHeight="1">
      <c r="A5" s="702" t="s">
        <v>257</v>
      </c>
      <c r="B5" s="702"/>
      <c r="C5" s="702"/>
      <c r="D5" s="702"/>
      <c r="E5" s="702"/>
      <c r="F5" s="702"/>
      <c r="G5" s="702"/>
      <c r="H5" s="702"/>
      <c r="I5" s="702"/>
      <c r="J5" s="93"/>
      <c r="K5" s="93"/>
      <c r="L5" s="14"/>
      <c r="M5" s="14"/>
      <c r="N5" s="14"/>
    </row>
    <row r="6" spans="1:14" ht="21" customHeight="1">
      <c r="A6" s="8"/>
      <c r="B6" s="8"/>
      <c r="C6" s="8"/>
      <c r="D6" s="8"/>
      <c r="E6" s="8"/>
      <c r="F6" s="8"/>
      <c r="G6" s="8"/>
      <c r="H6" s="8"/>
      <c r="I6" s="8"/>
      <c r="J6" s="94"/>
      <c r="K6" s="94"/>
      <c r="L6" s="15"/>
      <c r="M6" s="15"/>
      <c r="N6" s="15"/>
    </row>
    <row r="7" spans="1:14" ht="21" customHeight="1">
      <c r="A7" s="8"/>
      <c r="B7" s="8"/>
      <c r="C7" s="8"/>
      <c r="D7" s="8"/>
      <c r="E7" s="8"/>
      <c r="F7" s="8"/>
      <c r="G7" s="8"/>
      <c r="H7" s="8"/>
      <c r="I7" s="8"/>
      <c r="J7" s="94"/>
      <c r="K7" s="94"/>
      <c r="L7" s="15"/>
      <c r="M7" s="15"/>
      <c r="N7" s="15"/>
    </row>
    <row r="8" spans="1:13" s="204" customFormat="1" ht="21" customHeight="1">
      <c r="A8" s="688" t="s">
        <v>182</v>
      </c>
      <c r="B8" s="688"/>
      <c r="C8" s="236"/>
      <c r="D8" s="236"/>
      <c r="E8" s="236"/>
      <c r="F8" s="236"/>
      <c r="G8" s="687" t="s">
        <v>273</v>
      </c>
      <c r="H8" s="687"/>
      <c r="I8" s="687"/>
      <c r="J8" s="167"/>
      <c r="K8" s="4"/>
      <c r="M8" s="246"/>
    </row>
    <row r="9" spans="1:12" ht="21" customHeight="1">
      <c r="A9" s="675" t="s">
        <v>19</v>
      </c>
      <c r="B9" s="675"/>
      <c r="D9" s="700"/>
      <c r="E9" s="700"/>
      <c r="F9" s="700"/>
      <c r="G9" s="6"/>
      <c r="H9" s="611" t="s">
        <v>47</v>
      </c>
      <c r="I9" s="611"/>
      <c r="J9" s="519"/>
      <c r="K9" s="163"/>
      <c r="L9" s="520"/>
    </row>
    <row r="10" spans="1:12" s="61" customFormat="1" ht="21" customHeight="1" thickBot="1">
      <c r="A10" s="672" t="s">
        <v>58</v>
      </c>
      <c r="B10" s="672"/>
      <c r="C10" s="17"/>
      <c r="D10" s="67" t="s">
        <v>195</v>
      </c>
      <c r="E10" s="18" t="s">
        <v>53</v>
      </c>
      <c r="F10" s="67" t="s">
        <v>194</v>
      </c>
      <c r="G10" s="18" t="s">
        <v>53</v>
      </c>
      <c r="H10" s="67" t="s">
        <v>193</v>
      </c>
      <c r="I10" s="452" t="s">
        <v>53</v>
      </c>
      <c r="J10" s="541"/>
      <c r="K10" s="87"/>
      <c r="L10" s="542"/>
    </row>
    <row r="11" spans="1:250" s="89" customFormat="1" ht="21" customHeight="1">
      <c r="A11" s="44"/>
      <c r="B11" s="45"/>
      <c r="C11" s="62"/>
      <c r="D11" s="150"/>
      <c r="E11" s="151"/>
      <c r="F11" s="150"/>
      <c r="G11" s="151"/>
      <c r="H11" s="150"/>
      <c r="I11" s="454"/>
      <c r="J11" s="543"/>
      <c r="K11" s="88"/>
      <c r="L11" s="544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</row>
    <row r="12" spans="1:12" s="79" customFormat="1" ht="21" customHeight="1">
      <c r="A12" s="46"/>
      <c r="B12" s="47" t="s">
        <v>0</v>
      </c>
      <c r="C12" s="46"/>
      <c r="D12" s="502">
        <v>1746</v>
      </c>
      <c r="E12" s="383">
        <v>100</v>
      </c>
      <c r="F12" s="384">
        <v>2427</v>
      </c>
      <c r="G12" s="383">
        <v>100</v>
      </c>
      <c r="H12" s="384">
        <v>4335</v>
      </c>
      <c r="I12" s="455">
        <v>100</v>
      </c>
      <c r="J12" s="529"/>
      <c r="K12" s="80"/>
      <c r="L12" s="90"/>
    </row>
    <row r="13" spans="1:12" s="79" customFormat="1" ht="21" customHeight="1">
      <c r="A13" s="46"/>
      <c r="B13" s="47" t="s">
        <v>60</v>
      </c>
      <c r="C13" s="46"/>
      <c r="D13" s="385">
        <v>0</v>
      </c>
      <c r="E13" s="383">
        <v>0</v>
      </c>
      <c r="F13" s="385">
        <v>0</v>
      </c>
      <c r="G13" s="383">
        <v>0</v>
      </c>
      <c r="H13" s="385">
        <v>0</v>
      </c>
      <c r="I13" s="455">
        <v>0</v>
      </c>
      <c r="J13" s="530"/>
      <c r="K13" s="531"/>
      <c r="L13" s="532"/>
    </row>
    <row r="14" spans="1:11" s="79" customFormat="1" ht="21" customHeight="1">
      <c r="A14" s="46"/>
      <c r="B14" s="47" t="s">
        <v>61</v>
      </c>
      <c r="C14" s="46"/>
      <c r="D14" s="385">
        <v>0</v>
      </c>
      <c r="E14" s="383">
        <v>0</v>
      </c>
      <c r="F14" s="385">
        <v>0</v>
      </c>
      <c r="G14" s="383">
        <v>0</v>
      </c>
      <c r="H14" s="385">
        <v>0</v>
      </c>
      <c r="I14" s="455">
        <v>0</v>
      </c>
      <c r="J14" s="80"/>
      <c r="K14" s="80"/>
    </row>
    <row r="15" spans="1:11" s="79" customFormat="1" ht="21" customHeight="1">
      <c r="A15" s="46"/>
      <c r="B15" s="47"/>
      <c r="C15" s="46"/>
      <c r="D15" s="214"/>
      <c r="E15" s="215"/>
      <c r="F15" s="214"/>
      <c r="G15" s="215"/>
      <c r="H15" s="214"/>
      <c r="I15" s="456"/>
      <c r="J15" s="80"/>
      <c r="K15" s="80"/>
    </row>
    <row r="16" spans="1:11" s="79" customFormat="1" ht="21" customHeight="1">
      <c r="A16" s="63"/>
      <c r="B16" s="64" t="s">
        <v>28</v>
      </c>
      <c r="C16" s="63"/>
      <c r="D16" s="216">
        <f>SUM(D12:D15)</f>
        <v>1746</v>
      </c>
      <c r="E16" s="217">
        <v>100</v>
      </c>
      <c r="F16" s="216">
        <f>SUM(F12:F15)</f>
        <v>2427</v>
      </c>
      <c r="G16" s="217">
        <v>100</v>
      </c>
      <c r="H16" s="216">
        <f>SUM(H12:H15)</f>
        <v>4335</v>
      </c>
      <c r="I16" s="457">
        <v>100</v>
      </c>
      <c r="J16" s="80"/>
      <c r="K16" s="80"/>
    </row>
    <row r="17" spans="1:11" s="79" customFormat="1" ht="21" customHeight="1">
      <c r="A17" s="48"/>
      <c r="B17" s="48"/>
      <c r="C17" s="48"/>
      <c r="D17" s="41"/>
      <c r="E17" s="72"/>
      <c r="F17" s="41"/>
      <c r="G17" s="41"/>
      <c r="H17" s="43"/>
      <c r="I17" s="43"/>
      <c r="J17" s="80"/>
      <c r="K17" s="80"/>
    </row>
    <row r="18" spans="1:11" s="79" customFormat="1" ht="21" customHeight="1">
      <c r="A18" s="672" t="s">
        <v>62</v>
      </c>
      <c r="B18" s="672"/>
      <c r="C18" s="672"/>
      <c r="D18" s="672"/>
      <c r="E18" s="672"/>
      <c r="F18" s="672"/>
      <c r="G18" s="672"/>
      <c r="H18" s="672"/>
      <c r="I18" s="672"/>
      <c r="J18" s="80"/>
      <c r="K18" s="80"/>
    </row>
    <row r="19" spans="1:13" s="79" customFormat="1" ht="21" customHeight="1">
      <c r="A19" s="672" t="s">
        <v>58</v>
      </c>
      <c r="B19" s="672"/>
      <c r="C19" s="28"/>
      <c r="D19" s="67" t="s">
        <v>195</v>
      </c>
      <c r="E19" s="18" t="s">
        <v>53</v>
      </c>
      <c r="F19" s="67" t="s">
        <v>194</v>
      </c>
      <c r="G19" s="18" t="s">
        <v>53</v>
      </c>
      <c r="H19" s="67" t="s">
        <v>193</v>
      </c>
      <c r="I19" s="452" t="s">
        <v>53</v>
      </c>
      <c r="J19" s="46"/>
      <c r="K19" s="80"/>
      <c r="M19" s="71"/>
    </row>
    <row r="20" spans="1:13" s="79" customFormat="1" ht="21" customHeight="1">
      <c r="A20" s="44"/>
      <c r="B20" s="45"/>
      <c r="C20" s="62">
        <v>3587</v>
      </c>
      <c r="D20" s="30"/>
      <c r="E20" s="31"/>
      <c r="F20" s="30"/>
      <c r="G20" s="31"/>
      <c r="H20" s="30"/>
      <c r="I20" s="458"/>
      <c r="J20" s="46"/>
      <c r="K20" s="80"/>
      <c r="M20" s="71"/>
    </row>
    <row r="21" spans="1:13" s="79" customFormat="1" ht="21" customHeight="1">
      <c r="A21" s="46"/>
      <c r="B21" s="47" t="s">
        <v>59</v>
      </c>
      <c r="C21" s="46">
        <v>200</v>
      </c>
      <c r="D21" s="34"/>
      <c r="E21" s="35"/>
      <c r="F21" s="34"/>
      <c r="G21" s="35"/>
      <c r="H21" s="34"/>
      <c r="I21" s="459"/>
      <c r="J21" s="46"/>
      <c r="K21" s="80"/>
      <c r="M21" s="71"/>
    </row>
    <row r="22" spans="1:13" s="79" customFormat="1" ht="21" customHeight="1">
      <c r="A22" s="46"/>
      <c r="B22" s="47" t="s">
        <v>60</v>
      </c>
      <c r="C22" s="46">
        <v>3237</v>
      </c>
      <c r="D22" s="34"/>
      <c r="E22" s="38"/>
      <c r="F22" s="34"/>
      <c r="G22" s="38"/>
      <c r="H22" s="165"/>
      <c r="I22" s="459"/>
      <c r="J22" s="46"/>
      <c r="K22" s="80"/>
      <c r="M22" s="71"/>
    </row>
    <row r="23" spans="1:13" s="79" customFormat="1" ht="21" customHeight="1">
      <c r="A23" s="46"/>
      <c r="B23" s="47" t="s">
        <v>61</v>
      </c>
      <c r="C23" s="46"/>
      <c r="D23" s="34"/>
      <c r="E23" s="35"/>
      <c r="F23" s="34"/>
      <c r="G23" s="35"/>
      <c r="H23" s="34"/>
      <c r="I23" s="459"/>
      <c r="J23" s="46"/>
      <c r="K23" s="80"/>
      <c r="M23" s="71"/>
    </row>
    <row r="24" spans="1:13" s="79" customFormat="1" ht="21" customHeight="1">
      <c r="A24" s="46"/>
      <c r="B24" s="47"/>
      <c r="C24" s="46"/>
      <c r="D24" s="34"/>
      <c r="E24" s="35"/>
      <c r="F24" s="34"/>
      <c r="G24" s="35"/>
      <c r="H24" s="34"/>
      <c r="I24" s="459"/>
      <c r="J24" s="46"/>
      <c r="K24" s="80"/>
      <c r="M24" s="71"/>
    </row>
    <row r="25" spans="1:13" s="79" customFormat="1" ht="21" customHeight="1">
      <c r="A25" s="63"/>
      <c r="B25" s="64" t="s">
        <v>28</v>
      </c>
      <c r="C25" s="63"/>
      <c r="D25" s="219" t="s">
        <v>159</v>
      </c>
      <c r="E25" s="66"/>
      <c r="F25" s="219" t="s">
        <v>159</v>
      </c>
      <c r="G25" s="66"/>
      <c r="H25" s="219" t="s">
        <v>159</v>
      </c>
      <c r="I25" s="460"/>
      <c r="J25" s="46"/>
      <c r="K25" s="80"/>
      <c r="M25" s="71"/>
    </row>
    <row r="26" spans="1:13" s="79" customFormat="1" ht="18" customHeight="1">
      <c r="A26" s="71"/>
      <c r="B26" s="699" t="s">
        <v>184</v>
      </c>
      <c r="C26" s="699"/>
      <c r="D26" s="699"/>
      <c r="E26" s="699"/>
      <c r="F26" s="699"/>
      <c r="G26" s="699"/>
      <c r="H26" s="699"/>
      <c r="I26" s="699"/>
      <c r="J26" s="46"/>
      <c r="K26" s="80"/>
      <c r="M26" s="71"/>
    </row>
    <row r="27" spans="2:10" ht="27.75" customHeight="1">
      <c r="B27" s="701"/>
      <c r="C27" s="701"/>
      <c r="D27" s="701"/>
      <c r="E27" s="701"/>
      <c r="F27" s="701"/>
      <c r="G27" s="701"/>
      <c r="H27" s="701"/>
      <c r="I27" s="701"/>
      <c r="J27" s="6"/>
    </row>
    <row r="28" ht="15.75" customHeight="1">
      <c r="J28" s="6"/>
    </row>
    <row r="29" ht="14.25">
      <c r="J29" s="6"/>
    </row>
  </sheetData>
  <sheetProtection/>
  <mergeCells count="14">
    <mergeCell ref="B27:I27"/>
    <mergeCell ref="A1:I1"/>
    <mergeCell ref="A19:B19"/>
    <mergeCell ref="A5:I5"/>
    <mergeCell ref="A4:I4"/>
    <mergeCell ref="A2:I2"/>
    <mergeCell ref="A18:I18"/>
    <mergeCell ref="A10:B10"/>
    <mergeCell ref="H9:I9"/>
    <mergeCell ref="A8:B8"/>
    <mergeCell ref="A9:B9"/>
    <mergeCell ref="B26:I26"/>
    <mergeCell ref="G8:I8"/>
    <mergeCell ref="D9:F9"/>
  </mergeCells>
  <printOptions horizontalCentered="1"/>
  <pageMargins left="0.3937007874015748" right="0.3937007874015748" top="0.5118110236220472" bottom="0.1968503937007874" header="0" footer="0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61"/>
  <sheetViews>
    <sheetView view="pageBreakPreview" zoomScale="50" zoomScaleNormal="75" zoomScaleSheetLayoutView="50" zoomScalePageLayoutView="0" workbookViewId="0" topLeftCell="A1">
      <selection activeCell="C23" sqref="C23"/>
    </sheetView>
  </sheetViews>
  <sheetFormatPr defaultColWidth="9.140625" defaultRowHeight="13.5"/>
  <cols>
    <col min="1" max="1" width="3.28125" style="6" customWidth="1"/>
    <col min="2" max="2" width="61.8515625" style="5" customWidth="1"/>
    <col min="3" max="3" width="0.13671875" style="5" hidden="1" customWidth="1"/>
    <col min="4" max="6" width="28.57421875" style="5" customWidth="1"/>
    <col min="7" max="7" width="14.28125" style="5" customWidth="1"/>
    <col min="8" max="10" width="13.7109375" style="5" customWidth="1"/>
    <col min="11" max="12" width="13.7109375" style="1" customWidth="1"/>
    <col min="13" max="13" width="13.7109375" style="5" customWidth="1"/>
    <col min="14" max="14" width="9.140625" style="1" customWidth="1"/>
    <col min="15" max="15" width="9.00390625" style="1" customWidth="1"/>
    <col min="16" max="16384" width="9.140625" style="1" customWidth="1"/>
  </cols>
  <sheetData>
    <row r="1" spans="1:13" ht="21" customHeight="1">
      <c r="A1" s="610" t="s">
        <v>288</v>
      </c>
      <c r="B1" s="610"/>
      <c r="C1" s="610"/>
      <c r="D1" s="610"/>
      <c r="E1" s="610"/>
      <c r="F1" s="610"/>
      <c r="G1" s="610"/>
      <c r="H1" s="610"/>
      <c r="I1" s="610"/>
      <c r="J1" s="482"/>
      <c r="K1" s="482"/>
      <c r="L1" s="482"/>
      <c r="M1" s="12"/>
    </row>
    <row r="2" spans="1:13" ht="21" customHeight="1">
      <c r="A2" s="610" t="s">
        <v>29</v>
      </c>
      <c r="B2" s="610"/>
      <c r="C2" s="610"/>
      <c r="D2" s="610"/>
      <c r="E2" s="610"/>
      <c r="F2" s="610"/>
      <c r="G2" s="610"/>
      <c r="H2" s="610"/>
      <c r="I2" s="610"/>
      <c r="J2" s="482"/>
      <c r="K2" s="482"/>
      <c r="L2" s="482"/>
      <c r="M2" s="12"/>
    </row>
    <row r="3" spans="1:13" ht="21" customHeight="1">
      <c r="A3" s="189"/>
      <c r="B3" s="189"/>
      <c r="C3" s="189"/>
      <c r="D3" s="189"/>
      <c r="E3" s="189"/>
      <c r="F3" s="189"/>
      <c r="G3" s="12"/>
      <c r="H3" s="12"/>
      <c r="I3" s="12"/>
      <c r="J3" s="12"/>
      <c r="K3" s="12"/>
      <c r="L3" s="12"/>
      <c r="M3" s="12"/>
    </row>
    <row r="4" spans="1:13" ht="21" customHeight="1">
      <c r="A4" s="682" t="s">
        <v>210</v>
      </c>
      <c r="B4" s="682"/>
      <c r="C4" s="682"/>
      <c r="D4" s="682"/>
      <c r="E4" s="682"/>
      <c r="F4" s="682"/>
      <c r="G4" s="13"/>
      <c r="H4" s="13"/>
      <c r="I4" s="13"/>
      <c r="J4" s="13"/>
      <c r="K4" s="13"/>
      <c r="L4" s="13"/>
      <c r="M4" s="13"/>
    </row>
    <row r="5" spans="1:13" ht="21" customHeight="1">
      <c r="A5" s="683" t="s">
        <v>258</v>
      </c>
      <c r="B5" s="683"/>
      <c r="C5" s="683"/>
      <c r="D5" s="683"/>
      <c r="E5" s="683"/>
      <c r="F5" s="683"/>
      <c r="G5" s="93"/>
      <c r="H5" s="14"/>
      <c r="I5" s="14"/>
      <c r="J5" s="14"/>
      <c r="K5" s="14"/>
      <c r="L5" s="14"/>
      <c r="M5" s="14"/>
    </row>
    <row r="6" spans="1:13" ht="21" customHeight="1">
      <c r="A6" s="8"/>
      <c r="B6" s="8"/>
      <c r="C6" s="8"/>
      <c r="D6" s="8"/>
      <c r="E6" s="8"/>
      <c r="F6" s="8"/>
      <c r="G6" s="94"/>
      <c r="H6" s="15"/>
      <c r="I6" s="15"/>
      <c r="J6" s="15"/>
      <c r="K6" s="15"/>
      <c r="L6" s="15"/>
      <c r="M6" s="15"/>
    </row>
    <row r="7" spans="1:13" ht="21" customHeight="1">
      <c r="A7" s="8"/>
      <c r="B7" s="8"/>
      <c r="C7" s="8"/>
      <c r="D7" s="8"/>
      <c r="E7" s="8"/>
      <c r="F7" s="8"/>
      <c r="G7" s="94"/>
      <c r="H7" s="15"/>
      <c r="I7" s="15"/>
      <c r="J7" s="15"/>
      <c r="K7" s="15"/>
      <c r="L7" s="15"/>
      <c r="M7" s="15"/>
    </row>
    <row r="8" spans="1:13" s="204" customFormat="1" ht="21" customHeight="1">
      <c r="A8" s="688" t="s">
        <v>182</v>
      </c>
      <c r="B8" s="688"/>
      <c r="C8" s="236"/>
      <c r="D8" s="687" t="s">
        <v>273</v>
      </c>
      <c r="E8" s="687"/>
      <c r="F8" s="687"/>
      <c r="G8" s="248"/>
      <c r="H8" s="249"/>
      <c r="I8" s="249"/>
      <c r="J8" s="249"/>
      <c r="K8" s="249"/>
      <c r="L8" s="249"/>
      <c r="M8" s="249"/>
    </row>
    <row r="9" spans="1:13" ht="15" customHeight="1">
      <c r="A9" s="675" t="s">
        <v>19</v>
      </c>
      <c r="B9" s="675"/>
      <c r="D9" s="6"/>
      <c r="E9" s="6"/>
      <c r="F9" s="190" t="s">
        <v>47</v>
      </c>
      <c r="G9" s="6"/>
      <c r="H9" s="6"/>
      <c r="I9" s="1"/>
      <c r="J9" s="519"/>
      <c r="K9" s="163"/>
      <c r="L9" s="520"/>
      <c r="M9" s="1"/>
    </row>
    <row r="10" spans="1:13" s="9" customFormat="1" ht="15" customHeight="1">
      <c r="A10" s="703" t="s">
        <v>63</v>
      </c>
      <c r="B10" s="703"/>
      <c r="C10" s="111"/>
      <c r="D10" s="118" t="s">
        <v>195</v>
      </c>
      <c r="E10" s="118" t="s">
        <v>194</v>
      </c>
      <c r="F10" s="351" t="s">
        <v>193</v>
      </c>
      <c r="G10" s="102"/>
      <c r="H10" s="102"/>
      <c r="I10" s="102"/>
      <c r="J10" s="554"/>
      <c r="K10" s="102"/>
      <c r="L10" s="555"/>
      <c r="M10" s="10"/>
    </row>
    <row r="11" spans="1:13" s="9" customFormat="1" ht="15" customHeight="1" thickBot="1">
      <c r="A11" s="704" t="s">
        <v>64</v>
      </c>
      <c r="B11" s="704"/>
      <c r="C11" s="112"/>
      <c r="D11" s="119" t="s">
        <v>32</v>
      </c>
      <c r="E11" s="119" t="s">
        <v>32</v>
      </c>
      <c r="F11" s="352" t="s">
        <v>32</v>
      </c>
      <c r="G11" s="102"/>
      <c r="H11" s="102"/>
      <c r="I11" s="102"/>
      <c r="J11" s="554"/>
      <c r="K11" s="102"/>
      <c r="L11" s="555"/>
      <c r="M11" s="10"/>
    </row>
    <row r="12" spans="1:255" s="3" customFormat="1" ht="15" customHeight="1">
      <c r="A12" s="103"/>
      <c r="B12" s="104"/>
      <c r="C12" s="105"/>
      <c r="D12" s="106"/>
      <c r="E12" s="106"/>
      <c r="F12" s="353"/>
      <c r="G12" s="107"/>
      <c r="H12" s="107"/>
      <c r="I12" s="108"/>
      <c r="J12" s="556"/>
      <c r="K12" s="109"/>
      <c r="L12" s="55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13" ht="15" customHeight="1">
      <c r="A13" s="110" t="s">
        <v>65</v>
      </c>
      <c r="B13" s="110"/>
      <c r="C13" s="6"/>
      <c r="D13" s="113"/>
      <c r="E13" s="113"/>
      <c r="F13" s="114"/>
      <c r="G13" s="114"/>
      <c r="H13" s="114"/>
      <c r="I13" s="115"/>
      <c r="J13" s="558"/>
      <c r="K13" s="559"/>
      <c r="L13" s="560"/>
      <c r="M13" s="1"/>
    </row>
    <row r="14" spans="2:13" ht="15" customHeight="1">
      <c r="B14" s="110" t="s">
        <v>128</v>
      </c>
      <c r="C14" s="6"/>
      <c r="D14" s="113"/>
      <c r="E14" s="113"/>
      <c r="F14" s="114"/>
      <c r="G14" s="114"/>
      <c r="H14" s="114"/>
      <c r="I14" s="115"/>
      <c r="J14" s="115"/>
      <c r="K14" s="115"/>
      <c r="L14" s="115"/>
      <c r="M14" s="1"/>
    </row>
    <row r="15" spans="2:13" ht="15" customHeight="1">
      <c r="B15" s="110" t="s">
        <v>66</v>
      </c>
      <c r="C15" s="6"/>
      <c r="D15" s="165" t="s">
        <v>159</v>
      </c>
      <c r="E15" s="165" t="e">
        <f>D15/1.045</f>
        <v>#VALUE!</v>
      </c>
      <c r="F15" s="166" t="s">
        <v>159</v>
      </c>
      <c r="G15" s="114"/>
      <c r="H15" s="114">
        <f>G15/1.092025</f>
        <v>0</v>
      </c>
      <c r="I15" s="115"/>
      <c r="J15" s="115"/>
      <c r="K15" s="115">
        <f>J15/1.141166</f>
        <v>0</v>
      </c>
      <c r="L15" s="115"/>
      <c r="M15" s="1"/>
    </row>
    <row r="16" spans="2:13" ht="15" customHeight="1">
      <c r="B16" s="110" t="s">
        <v>67</v>
      </c>
      <c r="C16" s="6"/>
      <c r="D16" s="386"/>
      <c r="E16" s="386"/>
      <c r="F16" s="387"/>
      <c r="G16" s="114"/>
      <c r="H16" s="114"/>
      <c r="I16" s="115"/>
      <c r="J16" s="115"/>
      <c r="K16" s="115"/>
      <c r="L16" s="115"/>
      <c r="M16" s="1"/>
    </row>
    <row r="17" spans="1:13" ht="15" customHeight="1">
      <c r="A17" s="116" t="s">
        <v>28</v>
      </c>
      <c r="B17" s="117"/>
      <c r="C17" s="116"/>
      <c r="D17" s="451"/>
      <c r="E17" s="388"/>
      <c r="F17" s="389"/>
      <c r="G17" s="114"/>
      <c r="H17" s="114"/>
      <c r="I17" s="115"/>
      <c r="J17" s="115"/>
      <c r="K17" s="115"/>
      <c r="L17" s="115"/>
      <c r="M17" s="1"/>
    </row>
    <row r="18" spans="2:12" ht="15" customHeight="1">
      <c r="B18" s="1"/>
      <c r="G18" s="6"/>
      <c r="H18" s="6"/>
      <c r="I18" s="6"/>
      <c r="J18" s="6"/>
      <c r="K18" s="2"/>
      <c r="L18" s="2"/>
    </row>
    <row r="19" spans="1:7" ht="15" customHeight="1">
      <c r="A19" s="703" t="s">
        <v>68</v>
      </c>
      <c r="B19" s="703"/>
      <c r="C19" s="111"/>
      <c r="D19" s="118" t="s">
        <v>195</v>
      </c>
      <c r="E19" s="118" t="s">
        <v>194</v>
      </c>
      <c r="F19" s="351" t="s">
        <v>283</v>
      </c>
      <c r="G19" s="6"/>
    </row>
    <row r="20" spans="1:7" ht="15" customHeight="1">
      <c r="A20" s="704" t="s">
        <v>69</v>
      </c>
      <c r="B20" s="704"/>
      <c r="C20" s="112" t="s">
        <v>292</v>
      </c>
      <c r="D20" s="119" t="s">
        <v>43</v>
      </c>
      <c r="E20" s="119" t="s">
        <v>43</v>
      </c>
      <c r="F20" s="352" t="s">
        <v>43</v>
      </c>
      <c r="G20" s="6"/>
    </row>
    <row r="21" spans="1:7" ht="15" customHeight="1">
      <c r="A21" s="103"/>
      <c r="B21" s="104"/>
      <c r="C21" s="105">
        <v>200</v>
      </c>
      <c r="D21" s="125"/>
      <c r="E21" s="125"/>
      <c r="F21" s="354"/>
      <c r="G21" s="6"/>
    </row>
    <row r="22" spans="1:7" ht="15" customHeight="1">
      <c r="A22" s="110" t="s">
        <v>70</v>
      </c>
      <c r="B22" s="110"/>
      <c r="C22" s="6">
        <v>3237</v>
      </c>
      <c r="D22" s="126"/>
      <c r="E22" s="126"/>
      <c r="F22" s="355"/>
      <c r="G22" s="6"/>
    </row>
    <row r="23" spans="2:7" ht="15" customHeight="1">
      <c r="B23" s="110" t="s">
        <v>129</v>
      </c>
      <c r="C23" s="6"/>
      <c r="D23" s="126"/>
      <c r="E23" s="126"/>
      <c r="F23" s="355"/>
      <c r="G23" s="6"/>
    </row>
    <row r="24" spans="2:7" ht="15" customHeight="1">
      <c r="B24" s="110" t="s">
        <v>130</v>
      </c>
      <c r="C24" s="6"/>
      <c r="D24" s="165" t="s">
        <v>159</v>
      </c>
      <c r="E24" s="165" t="s">
        <v>159</v>
      </c>
      <c r="F24" s="166" t="s">
        <v>159</v>
      </c>
      <c r="G24" s="6"/>
    </row>
    <row r="25" spans="2:7" ht="15" customHeight="1">
      <c r="B25" s="110" t="s">
        <v>131</v>
      </c>
      <c r="C25" s="6"/>
      <c r="D25" s="386">
        <v>0</v>
      </c>
      <c r="E25" s="390">
        <v>0</v>
      </c>
      <c r="F25" s="387">
        <v>0</v>
      </c>
      <c r="G25" s="6"/>
    </row>
    <row r="26" spans="2:7" ht="15" customHeight="1">
      <c r="B26" s="110" t="s">
        <v>132</v>
      </c>
      <c r="C26" s="6"/>
      <c r="D26" s="386">
        <v>0</v>
      </c>
      <c r="E26" s="390">
        <v>0</v>
      </c>
      <c r="F26" s="387">
        <v>0</v>
      </c>
      <c r="G26" s="6"/>
    </row>
    <row r="27" spans="2:7" ht="15" customHeight="1">
      <c r="B27" s="110" t="s">
        <v>133</v>
      </c>
      <c r="C27" s="6"/>
      <c r="D27" s="386"/>
      <c r="E27" s="390"/>
      <c r="F27" s="387"/>
      <c r="G27" s="6"/>
    </row>
    <row r="28" spans="2:7" ht="15" customHeight="1">
      <c r="B28" s="110" t="s">
        <v>134</v>
      </c>
      <c r="C28" s="6"/>
      <c r="D28" s="386">
        <v>0</v>
      </c>
      <c r="E28" s="390">
        <v>0</v>
      </c>
      <c r="F28" s="387">
        <v>0</v>
      </c>
      <c r="G28" s="6"/>
    </row>
    <row r="29" spans="1:7" ht="15" customHeight="1">
      <c r="A29" s="11"/>
      <c r="B29" s="120" t="s">
        <v>135</v>
      </c>
      <c r="C29" s="6"/>
      <c r="D29" s="386">
        <v>0</v>
      </c>
      <c r="E29" s="391">
        <v>0</v>
      </c>
      <c r="F29" s="387">
        <v>0</v>
      </c>
      <c r="G29" s="6"/>
    </row>
    <row r="30" spans="1:7" ht="15" customHeight="1">
      <c r="A30" s="116" t="s">
        <v>28</v>
      </c>
      <c r="B30" s="117"/>
      <c r="C30" s="116"/>
      <c r="D30" s="451">
        <f>SUM(D24:D29)</f>
        <v>0</v>
      </c>
      <c r="E30" s="392">
        <f>SUM(E24:E29)</f>
        <v>0</v>
      </c>
      <c r="F30" s="389">
        <f>SUM(F24:F29)</f>
        <v>0</v>
      </c>
      <c r="G30" s="6"/>
    </row>
    <row r="31" spans="1:7" ht="15" customHeight="1">
      <c r="A31" s="121"/>
      <c r="B31" s="122"/>
      <c r="C31" s="121"/>
      <c r="D31" s="123" t="s">
        <v>73</v>
      </c>
      <c r="E31" s="360" t="s">
        <v>73</v>
      </c>
      <c r="F31" s="356" t="s">
        <v>74</v>
      </c>
      <c r="G31" s="6"/>
    </row>
    <row r="32" spans="1:7" ht="15" customHeight="1">
      <c r="A32" s="11" t="s">
        <v>136</v>
      </c>
      <c r="B32" s="124"/>
      <c r="C32" s="11"/>
      <c r="D32" s="361">
        <v>0</v>
      </c>
      <c r="E32" s="152">
        <v>0</v>
      </c>
      <c r="F32" s="357">
        <v>0</v>
      </c>
      <c r="G32" s="6"/>
    </row>
    <row r="33" spans="2:7" ht="15" customHeight="1">
      <c r="B33" s="5" t="s">
        <v>185</v>
      </c>
      <c r="G33" s="6"/>
    </row>
    <row r="34" spans="2:7" ht="15" customHeight="1">
      <c r="B34" s="476"/>
      <c r="G34" s="6"/>
    </row>
    <row r="35" ht="15" customHeight="1">
      <c r="G35" s="6"/>
    </row>
    <row r="36" ht="15" customHeight="1">
      <c r="G36" s="6"/>
    </row>
    <row r="37" spans="1:13" s="79" customFormat="1" ht="15" customHeight="1">
      <c r="A37" s="46"/>
      <c r="B37" s="71"/>
      <c r="C37" s="71"/>
      <c r="D37" s="71"/>
      <c r="E37" s="71"/>
      <c r="F37" s="71"/>
      <c r="G37" s="46"/>
      <c r="H37" s="71"/>
      <c r="I37" s="71"/>
      <c r="J37" s="71"/>
      <c r="M37" s="71"/>
    </row>
    <row r="38" spans="1:13" s="79" customFormat="1" ht="15" customHeight="1">
      <c r="A38" s="46"/>
      <c r="B38" s="71"/>
      <c r="C38" s="71"/>
      <c r="D38" s="71"/>
      <c r="E38" s="71"/>
      <c r="F38" s="71"/>
      <c r="G38" s="46"/>
      <c r="H38" s="71"/>
      <c r="I38" s="71"/>
      <c r="J38" s="71"/>
      <c r="M38" s="71"/>
    </row>
    <row r="39" spans="1:13" s="79" customFormat="1" ht="15" customHeight="1">
      <c r="A39" s="46"/>
      <c r="B39" s="71"/>
      <c r="C39" s="71"/>
      <c r="D39" s="71"/>
      <c r="E39" s="71"/>
      <c r="F39" s="71"/>
      <c r="G39" s="46"/>
      <c r="H39" s="71"/>
      <c r="I39" s="71"/>
      <c r="J39" s="71"/>
      <c r="M39" s="71"/>
    </row>
    <row r="40" spans="1:13" s="79" customFormat="1" ht="15" customHeight="1">
      <c r="A40" s="46"/>
      <c r="B40" s="71"/>
      <c r="C40" s="71"/>
      <c r="D40" s="71"/>
      <c r="E40" s="71"/>
      <c r="F40" s="71"/>
      <c r="G40" s="46"/>
      <c r="H40" s="71"/>
      <c r="I40" s="71"/>
      <c r="J40" s="71"/>
      <c r="M40" s="71"/>
    </row>
    <row r="41" spans="1:13" s="79" customFormat="1" ht="15" customHeight="1">
      <c r="A41" s="46"/>
      <c r="B41" s="71"/>
      <c r="C41" s="71"/>
      <c r="D41" s="71"/>
      <c r="E41" s="71"/>
      <c r="F41" s="71"/>
      <c r="G41" s="46"/>
      <c r="H41" s="71"/>
      <c r="I41" s="71"/>
      <c r="J41" s="71"/>
      <c r="M41" s="71"/>
    </row>
    <row r="42" spans="1:13" s="79" customFormat="1" ht="15" customHeight="1">
      <c r="A42" s="46"/>
      <c r="B42" s="71"/>
      <c r="C42" s="71"/>
      <c r="D42" s="71"/>
      <c r="E42" s="71"/>
      <c r="F42" s="71"/>
      <c r="G42" s="46"/>
      <c r="H42" s="71"/>
      <c r="I42" s="71"/>
      <c r="J42" s="71"/>
      <c r="M42" s="71"/>
    </row>
    <row r="43" spans="1:13" s="79" customFormat="1" ht="15" customHeight="1">
      <c r="A43" s="46"/>
      <c r="B43" s="71"/>
      <c r="C43" s="71"/>
      <c r="D43" s="71"/>
      <c r="E43" s="71"/>
      <c r="F43" s="71"/>
      <c r="G43" s="46"/>
      <c r="H43" s="71"/>
      <c r="I43" s="71"/>
      <c r="J43" s="71"/>
      <c r="M43" s="71"/>
    </row>
    <row r="44" ht="21" customHeight="1">
      <c r="G44" s="6"/>
    </row>
    <row r="45" ht="21" customHeight="1">
      <c r="G45" s="6"/>
    </row>
    <row r="46" ht="21" customHeight="1">
      <c r="G46" s="6"/>
    </row>
    <row r="47" ht="21" customHeight="1">
      <c r="G47" s="6"/>
    </row>
    <row r="48" ht="21" customHeight="1">
      <c r="G48" s="6"/>
    </row>
    <row r="49" ht="21" customHeight="1">
      <c r="G49" s="6"/>
    </row>
    <row r="50" ht="21" customHeight="1">
      <c r="G50" s="6"/>
    </row>
    <row r="51" ht="21" customHeight="1">
      <c r="G51" s="6"/>
    </row>
    <row r="52" ht="21" customHeight="1">
      <c r="G52" s="6"/>
    </row>
    <row r="53" ht="21" customHeight="1">
      <c r="G53" s="6"/>
    </row>
    <row r="54" ht="14.25">
      <c r="G54" s="6"/>
    </row>
    <row r="55" ht="14.25">
      <c r="G55" s="6"/>
    </row>
    <row r="56" ht="14.25">
      <c r="G56" s="6"/>
    </row>
    <row r="57" ht="14.25">
      <c r="G57" s="6"/>
    </row>
    <row r="58" ht="14.25">
      <c r="G58" s="6"/>
    </row>
    <row r="59" ht="14.25">
      <c r="G59" s="6"/>
    </row>
    <row r="60" ht="14.25">
      <c r="G60" s="6"/>
    </row>
    <row r="61" ht="14.25">
      <c r="G61" s="6"/>
    </row>
  </sheetData>
  <sheetProtection/>
  <mergeCells count="11">
    <mergeCell ref="A9:B9"/>
    <mergeCell ref="A8:B8"/>
    <mergeCell ref="A19:B19"/>
    <mergeCell ref="A1:I1"/>
    <mergeCell ref="A2:I2"/>
    <mergeCell ref="A20:B20"/>
    <mergeCell ref="A10:B10"/>
    <mergeCell ref="A11:B11"/>
    <mergeCell ref="A4:F4"/>
    <mergeCell ref="A5:F5"/>
    <mergeCell ref="D8:F8"/>
  </mergeCells>
  <printOptions horizontalCentered="1"/>
  <pageMargins left="0.3937007874015748" right="0.3937007874015748" top="0.5118110236220472" bottom="0.1968503937007874" header="0" footer="0"/>
  <pageSetup horizontalDpi="600" verticalDpi="600" orientation="landscape" paperSize="9" scale="90" r:id="rId1"/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Taubate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Contratos - PRF</dc:creator>
  <cp:keywords/>
  <dc:description/>
  <cp:lastModifiedBy>Denise</cp:lastModifiedBy>
  <cp:lastPrinted>2014-04-28T14:41:43Z</cp:lastPrinted>
  <dcterms:created xsi:type="dcterms:W3CDTF">2001-04-27T12:38:05Z</dcterms:created>
  <dcterms:modified xsi:type="dcterms:W3CDTF">2014-07-28T19:16:08Z</dcterms:modified>
  <cp:category/>
  <cp:version/>
  <cp:contentType/>
  <cp:contentStatus/>
</cp:coreProperties>
</file>